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5" activeTab="0"/>
  </bookViews>
  <sheets>
    <sheet name="2015 YILI İKİS TABL.ÖRNEK" sheetId="1" r:id="rId1"/>
    <sheet name="2016 İKİS TABLOLARI DÜZENLENECE" sheetId="2" r:id="rId2"/>
    <sheet name=" YATIRIM TEKLİF TABLO KUR ÖRNEK" sheetId="3" r:id="rId3"/>
    <sheet name="YATIRIM TEKLİF TABLO KUR DÜZEN." sheetId="4" r:id="rId4"/>
    <sheet name="TABLO-1 DKH ÖZET TAVAN TEKİFİ" sheetId="5" r:id="rId5"/>
    <sheet name="TABLO-2 YAT.PRJ.LİS.TAVAN TEKLİ" sheetId="6" r:id="rId6"/>
    <sheet name="2016 YATIRIM İLAVE İHTİYAÇ " sheetId="7" r:id="rId7"/>
    <sheet name="2016 YATIRIM İLAVE İHTİYAÇ" sheetId="8" r:id="rId8"/>
    <sheet name="2016-2018 PROJE BAZ.YAT.TEKLİFİ" sheetId="9" r:id="rId9"/>
    <sheet name="2016-2018 YATIRIM TEKLİFİ EKO" sheetId="10" r:id="rId10"/>
    <sheet name="TABLO-1 DKH.KURUM TEK." sheetId="11" r:id="rId11"/>
    <sheet name="TABLO-2 YAT.PRJ.LİS.KURUM TEKLİ" sheetId="12" r:id="rId12"/>
    <sheet name="YATIRIM TEKLİF TABLOSU KURM" sheetId="13" r:id="rId13"/>
    <sheet name="TABLO-4 YAT.PRJ.STR.PLN.-PER PR" sheetId="14" r:id="rId14"/>
    <sheet name="TABLO-5 YAT.ÖD.HARC.KURUM.TEK." sheetId="15" r:id="rId15"/>
    <sheet name="TABLO-7 PROJE İZLEME FORMU" sheetId="16" r:id="rId16"/>
    <sheet name="TABLO-13 DEFLATÖR" sheetId="17" r:id="rId17"/>
  </sheets>
  <externalReferences>
    <externalReference r:id="rId20"/>
  </externalReferences>
  <definedNames>
    <definedName name="_xlnm.Print_Titles" localSheetId="7">'2016 YATIRIM İLAVE İHTİYAÇ'!$1:$6</definedName>
    <definedName name="_xlnm.Print_Titles" localSheetId="8">'2016-2018 PROJE BAZ.YAT.TEKLİFİ'!$1:$6</definedName>
    <definedName name="_xlnm.Print_Titles" localSheetId="9">'2016-2018 YATIRIM TEKLİFİ EKO'!$2:$3</definedName>
  </definedNames>
  <calcPr fullCalcOnLoad="1"/>
</workbook>
</file>

<file path=xl/sharedStrings.xml><?xml version="1.0" encoding="utf-8"?>
<sst xmlns="http://schemas.openxmlformats.org/spreadsheetml/2006/main" count="1729" uniqueCount="621">
  <si>
    <t>06.3</t>
  </si>
  <si>
    <t>GAYRİ MADDİ HAK ALIMLARI</t>
  </si>
  <si>
    <t>06.5</t>
  </si>
  <si>
    <t>GAYRİMENKUL SERMAYE ÜRETİM GİDERLERİ</t>
  </si>
  <si>
    <t>"ÖZKAYNAK " bölümüne yatırım için kuruluşun dış proje kredisi dışındaki iç kaynaklardan karşıladığı dış harcama yazılacaktır.</t>
  </si>
  <si>
    <t>( 1 )</t>
  </si>
  <si>
    <t>Yeni Proje</t>
  </si>
  <si>
    <t>06.9</t>
  </si>
  <si>
    <t>DİĞER SERMAYE GİDERLERİ</t>
  </si>
  <si>
    <t>ÖZEL ÖDENEK (DÖSE)</t>
  </si>
  <si>
    <t>Kimyevi Madde ile Kauçuk ve Plastik Ürün Alımları</t>
  </si>
  <si>
    <t>06.2.2 HAMMADDE ALIMLARI</t>
  </si>
  <si>
    <t>06.2.2 HAMMADDE ALIMLARI TOPLAMI</t>
  </si>
  <si>
    <t>06.2.7 KİMYEVİ MADDE İLE KAUÇUK VE PLASTİK ÜRÜN ALIMLARI</t>
  </si>
  <si>
    <t>06.2.1 MÜŞAVİR FİRMA VE KİŞİLERE ÖDEMELER TOPLAMI</t>
  </si>
  <si>
    <t>06.2.7 KİMYEVİ MADDE İLE KAUÇUK VE PLASTİK ÜRÜN ALIMLARI TOPLAMI</t>
  </si>
  <si>
    <t>06.2.8 METAL ÜRÜNLERİ ALIMLARI</t>
  </si>
  <si>
    <t>06.2.8 METAL ÜRÜNLERİ ALIMLARI TOPLAMI</t>
  </si>
  <si>
    <t>06.2.9 DİĞER ALIMLAR</t>
  </si>
  <si>
    <t>06.2.9 DİĞER ALIMLAR TOPLAMI</t>
  </si>
  <si>
    <t>06.9.2 YOLLUK GİDERLERİ</t>
  </si>
  <si>
    <t>06.9.2 YOLLUK GİDERLERİ TOPLAMI</t>
  </si>
  <si>
    <t>06.9.9 DİĞER SERMAYE GİDERLERİ TOPLAMI</t>
  </si>
  <si>
    <t>06.9.9 DİĞER SERMAYE GİDERLERİ</t>
  </si>
  <si>
    <t>06.3 GAYRİ MADDİ HAK ALIMLARI TOPLAMI</t>
  </si>
  <si>
    <t>BÜTÇE TAHMİNİ</t>
  </si>
  <si>
    <t>2012</t>
  </si>
  <si>
    <t>06.2.1.90</t>
  </si>
  <si>
    <t>Diğer Giderler</t>
  </si>
  <si>
    <t>REKTÖRLÜK BİLİMSEL ARAŞTIRMA PROJELERİ</t>
  </si>
  <si>
    <t>B) DEVAM EDEN PROJELER TOPLAMI</t>
  </si>
  <si>
    <t>C) YENİ PROJELER TOPLAMI</t>
  </si>
  <si>
    <t>İstanbul</t>
  </si>
  <si>
    <t>YILDIZ TEKNİK ÜNİVERSİTESİ</t>
  </si>
  <si>
    <t>GENEL TOPLAM</t>
  </si>
  <si>
    <t>PROJE SAYISI</t>
  </si>
  <si>
    <t>ETÜD-PROJE İŞLERİ</t>
  </si>
  <si>
    <t>DEVAM EDEN PROJELER</t>
  </si>
  <si>
    <t>YENİ PROJELER</t>
  </si>
  <si>
    <t>SEKTÖRÜ / ALT SEKTÖR</t>
  </si>
  <si>
    <t>SEKTÖRÜ         : DİĞER KAMU HİZMETLERİ - TEKNOLOJİK ARAŞTIRMA</t>
  </si>
  <si>
    <t>DİĞER KAMU HİZMETLERİ - TEKNOLOJİK ARAŞTIRMA</t>
  </si>
  <si>
    <t>2008</t>
  </si>
  <si>
    <t>2011</t>
  </si>
  <si>
    <t>YER                 (İL ve İLÇE)</t>
  </si>
  <si>
    <t>İŞİN BAŞLAMA / BİTİŞ TARİHİ</t>
  </si>
  <si>
    <t>ÖZGELİR</t>
  </si>
  <si>
    <t>Öz Gelir</t>
  </si>
  <si>
    <t>06.5 GAYRİMENKUL SERMAYE ÜRETİM GİDERLERİ TOPLAMI</t>
  </si>
  <si>
    <t>06.5.1 MÜŞAVİR FİRMA VE KİŞİLERE ÖDEMELER</t>
  </si>
  <si>
    <t>Tahmini Fiziki Gerçekleşme</t>
  </si>
  <si>
    <t>Tutarı</t>
  </si>
  <si>
    <t>Miktarı</t>
  </si>
  <si>
    <t>Birimi</t>
  </si>
  <si>
    <t>2006</t>
  </si>
  <si>
    <t>2007</t>
  </si>
  <si>
    <t>06.5.1 MÜŞAVİR FİRMA VE KİŞİLERE ÖDEMELER TOPLAMI</t>
  </si>
  <si>
    <t>06.5.7.01 Hizmet Binası</t>
  </si>
  <si>
    <t>06.5.7 MÜTEAHHİTLİK GİDERLERİ TOPLAMI</t>
  </si>
  <si>
    <t>06.5.7 MÜTEAHHİTLİK GİDERLERİ</t>
  </si>
  <si>
    <r>
      <t xml:space="preserve">YENİ PROJE </t>
    </r>
    <r>
      <rPr>
        <b/>
        <sz val="10"/>
        <rFont val="Arial Tur"/>
        <family val="0"/>
      </rPr>
      <t>(Rektörlük Bilimsel Araştırma Projeleri)</t>
    </r>
  </si>
  <si>
    <r>
      <t xml:space="preserve">Bilimsel Araştırma Projeleri Yönetmeliğinin 11. maddesi gereği özel ödenek kaydedilen ödeneklerden </t>
    </r>
    <r>
      <rPr>
        <b/>
        <sz val="10"/>
        <rFont val="Arial Tur"/>
        <family val="0"/>
      </rPr>
      <t>(DÖSE)</t>
    </r>
    <r>
      <rPr>
        <sz val="10"/>
        <rFont val="Arial Tur"/>
        <family val="0"/>
      </rPr>
      <t xml:space="preserve"> karşılanacaktır.</t>
    </r>
  </si>
  <si>
    <t>Hazine Yardımı</t>
  </si>
  <si>
    <t>BÜTÇE YILI</t>
  </si>
  <si>
    <t>GELİR TÜRÜ</t>
  </si>
  <si>
    <t>BİRİM</t>
  </si>
  <si>
    <t>FONKS.</t>
  </si>
  <si>
    <t>Toplam</t>
  </si>
  <si>
    <t>06 SERMAYE GİDERLERİNİN DAĞILIMI</t>
  </si>
  <si>
    <t>PROJE ÖDENEĞİNİN TOPLAMI</t>
  </si>
  <si>
    <t>Rektörlük Özel Kalem (Bil.Arş.Prj.Ko)</t>
  </si>
  <si>
    <t>06 SERMAYE GİDERLERİ GENEL TOPLAMI</t>
  </si>
  <si>
    <t>Rektörlük Özel Kalem (Bilimsel Arştırma Projeleri Koordinatörlüğü)</t>
  </si>
  <si>
    <t>İleri Araştırma.Mak-Teç</t>
  </si>
  <si>
    <t>06.1.1 BÜRO VE İŞYERİ MEFRUŞAT ALIMLARI</t>
  </si>
  <si>
    <t>MAL, MALZEME VE HİZMET ALIM TEKLİFLERİNİN</t>
  </si>
  <si>
    <t>06.1.2 BÜRO VE İŞYERİ MAKİNE TEÇHİZAT ALIMLARI TOPLAMI</t>
  </si>
  <si>
    <t xml:space="preserve">PROJE NO  </t>
  </si>
  <si>
    <t>PROJENİN İDARE STRATEJİK PLANI VE PERFORMANS PROGRAMINDA İLİŞKİLİ OLDUĞU</t>
  </si>
  <si>
    <t>(2) Bir yatırım projesi birden fazla stratejik amaç ve hedefle ilişkili olabilir. Bu durumda ilgili tüm amaç ve hedefler belirtilecektir.</t>
  </si>
  <si>
    <r>
      <t xml:space="preserve">AMAÇ </t>
    </r>
    <r>
      <rPr>
        <b/>
        <vertAlign val="superscript"/>
        <sz val="10"/>
        <rFont val="Arial"/>
        <family val="2"/>
      </rPr>
      <t>1,2</t>
    </r>
  </si>
  <si>
    <r>
      <t xml:space="preserve">HEDEF </t>
    </r>
    <r>
      <rPr>
        <b/>
        <vertAlign val="superscript"/>
        <sz val="10"/>
        <rFont val="Arial"/>
        <family val="2"/>
      </rPr>
      <t>1,2</t>
    </r>
  </si>
  <si>
    <r>
      <t xml:space="preserve">PERFORMANS HEDEFİ </t>
    </r>
    <r>
      <rPr>
        <b/>
        <vertAlign val="superscript"/>
        <sz val="10"/>
        <rFont val="Arial"/>
        <family val="2"/>
      </rPr>
      <t>1,2</t>
    </r>
  </si>
  <si>
    <t>KURULUŞ</t>
  </si>
  <si>
    <t>: YILDIZ TEKNİK ÜNİVERSİTESİ</t>
  </si>
  <si>
    <t>Kimyevi Madde İle Kauçuk ve Plastik Ürün  Alımları</t>
  </si>
  <si>
    <t>06.3.3.01</t>
  </si>
  <si>
    <t>Lisans Alımları</t>
  </si>
  <si>
    <t>Elektronik Ortamda Yayın Alımları ve Yapımları</t>
  </si>
  <si>
    <t>06.1.6.04</t>
  </si>
  <si>
    <t>06.1.6.90</t>
  </si>
  <si>
    <t>Diğer Yayın Alımları</t>
  </si>
  <si>
    <t>06.5.7.01</t>
  </si>
  <si>
    <t>06.5.1.01</t>
  </si>
  <si>
    <t>BİLİMSEL ARAŞTIRMA PROJELERİ  KOORDİNATÖRLÜĞÜ</t>
  </si>
  <si>
    <t>09.8.8.00</t>
  </si>
  <si>
    <t xml:space="preserve">Bilgisayar Alımları </t>
  </si>
  <si>
    <t>Laboratuar Cihazı Alımları</t>
  </si>
  <si>
    <t>Diğer Makine Teçhizat Alımları</t>
  </si>
  <si>
    <t>06.1.3.04</t>
  </si>
  <si>
    <t>Laboratuar Gereçleri Alımları</t>
  </si>
  <si>
    <t>06.2.1.01</t>
  </si>
  <si>
    <t>Proje Giderleri</t>
  </si>
  <si>
    <t>06.2.7.01</t>
  </si>
  <si>
    <t>06.1.3 AVADANLIK ALIMLARI TOPLAMI</t>
  </si>
  <si>
    <t>06.1 MAMUL MAL ALIMLARI TOPLAMI</t>
  </si>
  <si>
    <t>06.2 MENKUL SERMAYE ÜRETİM GİDERLERİ</t>
  </si>
  <si>
    <t>06.2 MENKUL SERMAYE ÜRETİM GİDERLERİ TOPLAMI</t>
  </si>
  <si>
    <t>06.9 DİĞER SERMAYE GİDERLERİ</t>
  </si>
  <si>
    <t>06.9 DİĞER SERMAYE GİDERLERİ TOPLAMI</t>
  </si>
  <si>
    <t>06.3 GAYRİ MADDİ HAK ALIMLARI</t>
  </si>
  <si>
    <t>06.1.6 YAYIN ALIMLARI VE YAPIMLARI</t>
  </si>
  <si>
    <t>06.1.6 YAYIN ALIMLARI VE YAPIMLARI TOPLAMI</t>
  </si>
  <si>
    <t>Hizmet Binası</t>
  </si>
  <si>
    <r>
      <t xml:space="preserve">YATIRIM TEKLİFLERİ TABLOSU </t>
    </r>
    <r>
      <rPr>
        <b/>
        <sz val="14"/>
        <color indexed="10"/>
        <rFont val="Arial Tur"/>
        <family val="0"/>
      </rPr>
      <t>(KURUM TEKLİFİ)</t>
    </r>
  </si>
  <si>
    <t>06.1.1.01</t>
  </si>
  <si>
    <t>Büro Mefruşatı Alımları</t>
  </si>
  <si>
    <t>06.1.2.01</t>
  </si>
  <si>
    <t>Büro Makinaları Alımları (Asgari Değerin Üzerinde)</t>
  </si>
  <si>
    <t>06.1.2.04</t>
  </si>
  <si>
    <t>06.1.2.90</t>
  </si>
  <si>
    <t>TAVAN TEKLİFİ</t>
  </si>
  <si>
    <t>KURUM TEKLİFİ</t>
  </si>
  <si>
    <t>İLAVE ÖDENEK İHTİYACI</t>
  </si>
  <si>
    <t>06.1.3.90</t>
  </si>
  <si>
    <t>Diğer Avadanlık Alımları</t>
  </si>
  <si>
    <t>06.2.2.01</t>
  </si>
  <si>
    <t>Hammadde Alımları</t>
  </si>
  <si>
    <t>06.2.8.01</t>
  </si>
  <si>
    <t>06.2.9.01</t>
  </si>
  <si>
    <t>Diğer Alımlar</t>
  </si>
  <si>
    <t>06.1.2.02</t>
  </si>
  <si>
    <t>06.3.1.01</t>
  </si>
  <si>
    <t>2013</t>
  </si>
  <si>
    <t>Metal Alımı Ürünü Alımları</t>
  </si>
  <si>
    <t>Bilgisayar Yazılımı Alımları</t>
  </si>
  <si>
    <t>06.3.4.01</t>
  </si>
  <si>
    <t>Patent Alımları</t>
  </si>
  <si>
    <t>06.9.2.01</t>
  </si>
  <si>
    <t>Yurtiçi Geçici Görev Yollukları</t>
  </si>
  <si>
    <t>06.9.2.03</t>
  </si>
  <si>
    <t>Yurtdışı Geçici Görev Yollukları</t>
  </si>
  <si>
    <t>06.9.9.01</t>
  </si>
  <si>
    <t>Diğer Sermaye Giderleri</t>
  </si>
  <si>
    <t>09.8.8.01</t>
  </si>
  <si>
    <t>KREDİ</t>
  </si>
  <si>
    <t>SEKTÖR</t>
  </si>
  <si>
    <t>PROJE SAHİBİ KURULUŞ</t>
  </si>
  <si>
    <t>PROJENİN;</t>
  </si>
  <si>
    <t>ADI</t>
  </si>
  <si>
    <t>NUMARASI</t>
  </si>
  <si>
    <t>YERİ</t>
  </si>
  <si>
    <t>KARAKTERİSTİĞİ</t>
  </si>
  <si>
    <t>YATIRIM TEKLİFLERİYLE YAPILMASI PLANLANAN</t>
  </si>
  <si>
    <t>Rektörlük Bilimsel Araştırma Projeleri</t>
  </si>
  <si>
    <t xml:space="preserve"> </t>
  </si>
  <si>
    <t>2009</t>
  </si>
  <si>
    <t>2010</t>
  </si>
  <si>
    <t>BÜTÇE KANUNU</t>
  </si>
  <si>
    <t>06.1</t>
  </si>
  <si>
    <t>MAMUL MAL ALIMLARI</t>
  </si>
  <si>
    <t>06.2</t>
  </si>
  <si>
    <t>MENKUL SERMAYE ÜRETİM GİDERLERİ</t>
  </si>
  <si>
    <t>06.1.6.01</t>
  </si>
  <si>
    <t>Basılı Yayın Alımları</t>
  </si>
  <si>
    <t>06.1.6.03</t>
  </si>
  <si>
    <t>BİLM. ARAŞ. PROJ.</t>
  </si>
  <si>
    <t>BİLİMSEL ARAŞTIRMA PROJELERİ</t>
  </si>
  <si>
    <t>2007K121360</t>
  </si>
  <si>
    <t>NOT:</t>
  </si>
  <si>
    <t>Takım</t>
  </si>
  <si>
    <r>
      <t>M</t>
    </r>
    <r>
      <rPr>
        <vertAlign val="superscript"/>
        <sz val="10"/>
        <rFont val="Arial Tur"/>
        <family val="0"/>
      </rPr>
      <t>2</t>
    </r>
  </si>
  <si>
    <t>GENEL TOPLAM (2011 + 2012 + 2013)</t>
  </si>
  <si>
    <t>DİĞER KAMU HİZMETLERİ - TEKNOLOJİK ARAŞTIRMA SEKTÖRÜ</t>
  </si>
  <si>
    <t>Müşavirlik Giderleri</t>
  </si>
  <si>
    <t>DKH - TEKNOLOJİK ARAŞTIRMA</t>
  </si>
  <si>
    <t>06.2.1 MÜŞAVİR FİRMA VE KİŞİLERE ÖDEMELER</t>
  </si>
  <si>
    <t>DÖSE Payı (Öz Gelir)</t>
  </si>
  <si>
    <t>06 SERMAYE GİDERLERİ (Harcama Birimlerine ve Fonksiyonel Ayrıma Göre)</t>
  </si>
  <si>
    <t>YENİ PROJE</t>
  </si>
  <si>
    <t>06.5 GAYRİMENKUL SERMAYE ÜRETİM GİDERLERİ</t>
  </si>
  <si>
    <t>Muhtelif</t>
  </si>
  <si>
    <t>BAŞLAMA / BİTİŞ TARİHİ</t>
  </si>
  <si>
    <t>06.1 MAMUL MAL ALIMLARI</t>
  </si>
  <si>
    <t xml:space="preserve">EKONOMİK KODLARI </t>
  </si>
  <si>
    <t>AÇIKLAMASI</t>
  </si>
  <si>
    <t>06.1.2 BÜRO VE İŞYERİ MAKİNE TEÇHİZAT ALIMLARI</t>
  </si>
  <si>
    <t>06.1.3 AVADANLIK ALIMLARI</t>
  </si>
  <si>
    <t>ÜNİVERSİTE TOPLAMI</t>
  </si>
  <si>
    <t>HAZİNE YARDIMI</t>
  </si>
  <si>
    <t>PROJE SAHİBİ : YILDIZ TEKNİK ÜNİVERSİTESİ</t>
  </si>
  <si>
    <t>PROJE TUTARI</t>
  </si>
  <si>
    <t>TOPLAM</t>
  </si>
  <si>
    <t>PROJE NO</t>
  </si>
  <si>
    <t>PROJE ADI</t>
  </si>
  <si>
    <t>KARAKTERİSTİK</t>
  </si>
  <si>
    <t>ÖZKAYNAK</t>
  </si>
  <si>
    <t>DIŞ</t>
  </si>
  <si>
    <t>TUTARI</t>
  </si>
  <si>
    <t>Adet</t>
  </si>
  <si>
    <t>Görüntülü Yayın Alımları ve Yapımları</t>
  </si>
  <si>
    <t>06.2.1.02</t>
  </si>
  <si>
    <t>Merkezi Araştırma Laboratuarı</t>
  </si>
  <si>
    <t>2011K120410</t>
  </si>
  <si>
    <t>2014</t>
  </si>
  <si>
    <t>2010K120410</t>
  </si>
  <si>
    <t>2013 Yılı Fiyatlarıyla, Bin TL.</t>
  </si>
  <si>
    <t>2015</t>
  </si>
  <si>
    <t>2015 YATIRIM TEKLİFİ</t>
  </si>
  <si>
    <t>2015 YATIRIM TEKLİFİNİN</t>
  </si>
  <si>
    <t>06.1.1.01                                Büro Mefruşatı Alımları</t>
  </si>
  <si>
    <t>06.1.2.01                                Büro Makineleri Alımları</t>
  </si>
  <si>
    <t>06.1.2.04                            Labaratuar Cihazı Alımları</t>
  </si>
  <si>
    <t>06.1.2.90                                       Diğer Makine Teçhizat Alımları</t>
  </si>
  <si>
    <t>06.1.3.04                            Labaratuar Gereçleri Alımları</t>
  </si>
  <si>
    <t>06.1.3.90                                       Diğer Avadanlık Alımları</t>
  </si>
  <si>
    <t>06.1.6.01                                Basılı Yayın Alımları ve Yapımları</t>
  </si>
  <si>
    <t>06.1.6.02                            El Yazması Alımları ve Yapımları</t>
  </si>
  <si>
    <t>06.1.6.03                                          Elektronik Ortamda Yayın Alımları ve Yapımları</t>
  </si>
  <si>
    <t>06.1.6.04                            Görüntülü Yayın Alımları ve Yapımları</t>
  </si>
  <si>
    <t>06.1.6.90                                       Diğer Yayın Alımları ve Yapımları</t>
  </si>
  <si>
    <t>06.2.2.01                                Hammadde Alımları</t>
  </si>
  <si>
    <t xml:space="preserve">06.2.7.01                                        Kimyevi Madde İle Kauçuk ve Plastik Ürün Alımları </t>
  </si>
  <si>
    <t>06.2.8.01                                       Metal Ürün Alımları</t>
  </si>
  <si>
    <t>06.2.9.01                            Diğer Alımlar</t>
  </si>
  <si>
    <t>06.3.1.01                                Bilgisayar Yazılım Alımları</t>
  </si>
  <si>
    <t>06.3.2.01                           Harita Alımları</t>
  </si>
  <si>
    <t>06.3.2.02                                          Plan Proje Alımları</t>
  </si>
  <si>
    <t>06.3.3.01                            Lisans Alımları</t>
  </si>
  <si>
    <t>06.3.4.01                                Patent Alımları</t>
  </si>
  <si>
    <t>06.3.9.01                           Diğer Fikri Hak Alımları</t>
  </si>
  <si>
    <t>06.9.9.01                           Diğer Sermaye Giderleri</t>
  </si>
  <si>
    <t>2011 Yılı Fiyatlarıyla, Bin TL.</t>
  </si>
  <si>
    <t>06.1.2.02                                           Bilgisayar Alımları</t>
  </si>
  <si>
    <t>06.2.1.01                                Proje Giderleri</t>
  </si>
  <si>
    <t>06.2.1.02                           Müşavirlik Giderleri</t>
  </si>
  <si>
    <t>06.2.1.03                                          Kontrol Giderleri</t>
  </si>
  <si>
    <t>06.2.1.90                            Diğer giderler</t>
  </si>
  <si>
    <t>06.9.2.01                                Yurt İçi Geçici Görev Yollukları</t>
  </si>
  <si>
    <t>06.9.2.03                                Yurtdışı  Geçici Görev Yollukları</t>
  </si>
  <si>
    <t>: DKH-TEKNOLOJİK ARAŞTIRMA</t>
  </si>
  <si>
    <t>TABLO-7 : PROJE İZLEME FORMU</t>
  </si>
  <si>
    <t xml:space="preserve">SEKTÖR                            </t>
  </si>
  <si>
    <t xml:space="preserve">PROJE SAHİBİ KURULUŞ </t>
  </si>
  <si>
    <t xml:space="preserve">                    YERİ</t>
  </si>
  <si>
    <t>İSTANBUL / BEŞİKTAŞ - ESENLER - ŞİŞLİ</t>
  </si>
  <si>
    <t>BAŞLAMA/BİTİŞ TARİHİ</t>
  </si>
  <si>
    <t>YATIRIMIN YILLAR İTİBARİYLE GELİŞİMİ</t>
  </si>
  <si>
    <t>(Cari Fiyatlarla, Bin TL.)</t>
  </si>
  <si>
    <t>YILLAR</t>
  </si>
  <si>
    <t>PROGRAM ÖDENEĞİ</t>
  </si>
  <si>
    <t>REVİZE ÖDENEK</t>
  </si>
  <si>
    <t>HARCAMA</t>
  </si>
  <si>
    <t>PROGRAMA GİRİŞ YILI</t>
  </si>
  <si>
    <r>
      <t>( * )</t>
    </r>
    <r>
      <rPr>
        <sz val="10"/>
        <rFont val="Arial"/>
        <family val="2"/>
      </rPr>
      <t xml:space="preserve"> GERÇEKLEŞME YÜZDESİ (HARCAMA/PROGRAM)*100 OLARAK VERİLECEKTİR.</t>
    </r>
  </si>
  <si>
    <t>GERÇEKLEŞME YÜZDESİ (*)</t>
  </si>
  <si>
    <t>EĞİTİM</t>
  </si>
  <si>
    <t>SEKTÖRLER</t>
  </si>
  <si>
    <t>DIŞ PARA DEFLATÖRÜ</t>
  </si>
  <si>
    <t>TARIM</t>
  </si>
  <si>
    <t>MADENCİLİK</t>
  </si>
  <si>
    <t>İMALAT</t>
  </si>
  <si>
    <t>ENERJİ</t>
  </si>
  <si>
    <t>ULAŞTIRMA</t>
  </si>
  <si>
    <t>TURİZM</t>
  </si>
  <si>
    <t>KONUT</t>
  </si>
  <si>
    <t>SAĞLIK</t>
  </si>
  <si>
    <t>D. HİZMETLER</t>
  </si>
  <si>
    <t>Açıklama :</t>
  </si>
  <si>
    <t>2. Kamu sabit sermaye yatırım deflatörleri sektördeki toplam(bina, makine-teçhizat) yatırım harcamaları içindir.</t>
  </si>
  <si>
    <t>2011K121450</t>
  </si>
  <si>
    <r>
      <t>İleri Arş+Mak.Teçh.+ İnş.(6000 m</t>
    </r>
    <r>
      <rPr>
        <vertAlign val="superscript"/>
        <sz val="10"/>
        <rFont val="Arial"/>
        <family val="2"/>
      </rPr>
      <t>2</t>
    </r>
    <r>
      <rPr>
        <sz val="10"/>
        <rFont val="Arial"/>
        <family val="2"/>
      </rPr>
      <t>)</t>
    </r>
  </si>
  <si>
    <t>DKH-TEKONOLOJİK ARAŞTIRMA</t>
  </si>
  <si>
    <t>38.10.09.01</t>
  </si>
  <si>
    <t>06.2.1.03</t>
  </si>
  <si>
    <t>Kontrol Giderleri</t>
  </si>
  <si>
    <t>06.3.2.02</t>
  </si>
  <si>
    <t>Plan Proje Alımları</t>
  </si>
  <si>
    <t>06.3.9.01</t>
  </si>
  <si>
    <t>Diğer Fikri Hak Alımları</t>
  </si>
  <si>
    <t>adet</t>
  </si>
  <si>
    <t>PROJE NO.</t>
  </si>
  <si>
    <t>BÜTÇE TÜRÜ</t>
  </si>
  <si>
    <t>EK ÖDENEK</t>
  </si>
  <si>
    <t>EKLENEN</t>
  </si>
  <si>
    <t>AKTARMA</t>
  </si>
  <si>
    <t>LİKİD KARŞILIĞI</t>
  </si>
  <si>
    <t>AKREDİTİF ARTIĞI</t>
  </si>
  <si>
    <t>DÜŞÜLEN</t>
  </si>
  <si>
    <t>İLK 6 AY KESİN</t>
  </si>
  <si>
    <t>YIL SONU TAHMİNİ</t>
  </si>
  <si>
    <t>Bitkisel Orjinli Pestisitler Araş. ve Uygulama Merkezi</t>
  </si>
  <si>
    <t>2009 Yılı Fiyatlarıyla, Bin TL.</t>
  </si>
  <si>
    <r>
      <t xml:space="preserve">2009 YILI ÖDENEĞİ </t>
    </r>
    <r>
      <rPr>
        <b/>
        <sz val="10"/>
        <color indexed="10"/>
        <rFont val="Arial Tur"/>
        <family val="0"/>
      </rPr>
      <t>(1)</t>
    </r>
  </si>
  <si>
    <r>
      <t xml:space="preserve">2009 YILI REVİZE ÖDENEĞİ </t>
    </r>
    <r>
      <rPr>
        <b/>
        <sz val="10"/>
        <color indexed="10"/>
        <rFont val="Arial Tur"/>
        <family val="0"/>
      </rPr>
      <t>(1)</t>
    </r>
  </si>
  <si>
    <r>
      <t xml:space="preserve">2009 YILI HARCAMA (KESİN) </t>
    </r>
    <r>
      <rPr>
        <b/>
        <sz val="10"/>
        <color indexed="10"/>
        <rFont val="Arial Tur"/>
        <family val="0"/>
      </rPr>
      <t>(1)</t>
    </r>
  </si>
  <si>
    <t>YIL SONU KESİN HARCAMA</t>
  </si>
  <si>
    <t>2011 YILI PROGRAM ÖDENEĞİ</t>
  </si>
  <si>
    <t>2011 YILI REVİZE ÖDENEĞİ</t>
  </si>
  <si>
    <t>2010K121460</t>
  </si>
  <si>
    <t>2010K120920</t>
  </si>
  <si>
    <t>2016</t>
  </si>
  <si>
    <t>2014 Yılı Fiyatlarıyla, Bin TL.</t>
  </si>
  <si>
    <t>2016 YATIRIM TEKLİFİ</t>
  </si>
  <si>
    <t>2016 YATIRIM TEKLİFİNİN</t>
  </si>
  <si>
    <t>2013 YILI PROGRAM ÖDENEĞİ</t>
  </si>
  <si>
    <t>2013 YILI REVİZE ÖDENEĞİ</t>
  </si>
  <si>
    <t>İleri Arş+Mak.Teçh.+ İnş.(6000 m2)</t>
  </si>
  <si>
    <t>Muhtelif Mefruşat Alımları</t>
  </si>
  <si>
    <t>Fotokopi</t>
  </si>
  <si>
    <t>Faks</t>
  </si>
  <si>
    <t>Tarayıcı</t>
  </si>
  <si>
    <t>Kağıt Kıyıcı</t>
  </si>
  <si>
    <t>Printer</t>
  </si>
  <si>
    <t>Masaüstü Bilgisayar</t>
  </si>
  <si>
    <t>Dizüstü Bilgisayar</t>
  </si>
  <si>
    <t>Server Sistemi</t>
  </si>
  <si>
    <t>İş istasyonu</t>
  </si>
  <si>
    <t>Polarize Mikroskop</t>
  </si>
  <si>
    <t>Stereo Mikroskop</t>
  </si>
  <si>
    <t>XRF (X-Işını Florometre)</t>
  </si>
  <si>
    <t>Konfokal Mikroskop</t>
  </si>
  <si>
    <t>Hidrostatik Basınç Test Cihazı</t>
  </si>
  <si>
    <t>Floresan Mikroskop</t>
  </si>
  <si>
    <t>Yüksek Duyarlı Mikrop Kamera Sistemi (Flurosan Görüntülem için)</t>
  </si>
  <si>
    <t>Masa üstü Santrifüj</t>
  </si>
  <si>
    <t>Su Banyosu</t>
  </si>
  <si>
    <r>
      <t>CO</t>
    </r>
    <r>
      <rPr>
        <vertAlign val="subscript"/>
        <sz val="10"/>
        <color indexed="8"/>
        <rFont val="Arial Tur"/>
        <family val="0"/>
      </rPr>
      <t>2</t>
    </r>
    <r>
      <rPr>
        <sz val="10"/>
        <color indexed="8"/>
        <rFont val="Arial Tur"/>
        <family val="0"/>
      </rPr>
      <t xml:space="preserve"> İnkübatörü</t>
    </r>
  </si>
  <si>
    <t>Nano/Mikro Mekanik Test Sistemi</t>
  </si>
  <si>
    <t>Mikrodalga Yakma Sistemleri</t>
  </si>
  <si>
    <t>Universal Mikro Sertlik Test Sistemi</t>
  </si>
  <si>
    <t>Universal Makro Sertlik Test Sistemi</t>
  </si>
  <si>
    <t>Temas Açısı ve Yüzey Gerilimi Test Sistemi</t>
  </si>
  <si>
    <t>Elementel Analiz Cihazı</t>
  </si>
  <si>
    <t>Darbe Test Sistemi</t>
  </si>
  <si>
    <t>DSC (Diferansiyel Taramalı Kalorimetri Cihazı)</t>
  </si>
  <si>
    <t>Dilatometre</t>
  </si>
  <si>
    <t>Erime Noktası Tayin Cihazı</t>
  </si>
  <si>
    <t>Etüv</t>
  </si>
  <si>
    <t>İnkübatör</t>
  </si>
  <si>
    <t>Vortex</t>
  </si>
  <si>
    <t>Buzdolabı</t>
  </si>
  <si>
    <t>Derin Dondurucu -20°C</t>
  </si>
  <si>
    <t>Derin Dondurucu -80°C</t>
  </si>
  <si>
    <t>Hassas Terazi</t>
  </si>
  <si>
    <t>pH Metre</t>
  </si>
  <si>
    <t>Koloni Sayıcı</t>
  </si>
  <si>
    <t>Mikrobiyoloji Mikroskopu</t>
  </si>
  <si>
    <t>Plate Karıştırıcı</t>
  </si>
  <si>
    <t>ELISA okuyucu</t>
  </si>
  <si>
    <t>ELISA yıkayıcı</t>
  </si>
  <si>
    <t>Buz Makinası</t>
  </si>
  <si>
    <t>Ultrasaf Su Cihazı</t>
  </si>
  <si>
    <t>Çalkalamalı İnkübatör</t>
  </si>
  <si>
    <t>HPLC ve Aminoasit Analyzer</t>
  </si>
  <si>
    <t>Elektroforez (Yatay ve Dikey) ve 2D elektroforez Sist.</t>
  </si>
  <si>
    <t>Jel görüntüleme Sistemleri ve Güç Kaynağı</t>
  </si>
  <si>
    <t>Laminar Akımlı Kabin</t>
  </si>
  <si>
    <t>Akış-enjeksiyon Analiz Sistemi</t>
  </si>
  <si>
    <t>Mikrohacimlerde Karıştırma ve Örnekleme Sistemi</t>
  </si>
  <si>
    <t>Bilgisayar kontrollü çok kanallı potansiyometrik data kazanım sistemi</t>
  </si>
  <si>
    <t>Bilgisayar kontrollü çok kanallı kondüktometrik data kazanım sistemi</t>
  </si>
  <si>
    <t>Pneumatic mikro hacim enjeksiyon ve örnekleme vanası</t>
  </si>
  <si>
    <t>Bilgisayar kontrollü şırınga tipi düşük ve yüksek basınç sıvı pompa sistemi</t>
  </si>
  <si>
    <t>Multichannel pipet sistemi</t>
  </si>
  <si>
    <t>Magnetik Karıştırıcı</t>
  </si>
  <si>
    <t>Bilgisayar Kontrollü 32 kanallı iyonmetre</t>
  </si>
  <si>
    <t>Çok kanallı potansiyel, pH, iletkenlik ve potansiyometrik ölçer geliştirilmesi için komponentler</t>
  </si>
  <si>
    <t>Mikro presleme ve doldurma sistemi</t>
  </si>
  <si>
    <t>Lazer mikro işleme ve delme cihazı</t>
  </si>
  <si>
    <t>Screen- printing cihazı</t>
  </si>
  <si>
    <t>Elektrokimyasal micro-etching cihazı</t>
  </si>
  <si>
    <t>Sensör body üretim ve kaplama sistemleri</t>
  </si>
  <si>
    <t>Invivo, invitro ve insitu ölçüm sistemleri ve sensörleri</t>
  </si>
  <si>
    <t>Fırın (1100 ºC)</t>
  </si>
  <si>
    <t xml:space="preserve">Rhodyne enjeksiyon vanası </t>
  </si>
  <si>
    <t>Renk Spektrofotometresi</t>
  </si>
  <si>
    <t>Spin Kaplayıcı</t>
  </si>
  <si>
    <t>Azot Air Gun</t>
  </si>
  <si>
    <t xml:space="preserve">Hot Plate </t>
  </si>
  <si>
    <t>Online sensör sinyal kazanım sistemelri (remote sensing systems)</t>
  </si>
  <si>
    <t>Atomik Kuvvet Mikroskopu (AFM)</t>
  </si>
  <si>
    <t>Dijital Multimetre</t>
  </si>
  <si>
    <t>Elektrik ve Manyetik Özellikler Ölçüm Sistemi</t>
  </si>
  <si>
    <t>Refraktometre</t>
  </si>
  <si>
    <t>PlazmaLab System 100 PECVD</t>
  </si>
  <si>
    <t>PlazmaLab System 100 ICP RIE (III-V and Metal Etching)</t>
  </si>
  <si>
    <r>
      <t>PlazmaLab System 100 ICP 300 Deep RIE  (SiO</t>
    </r>
    <r>
      <rPr>
        <vertAlign val="subscript"/>
        <sz val="11"/>
        <rFont val="Calibri"/>
        <family val="2"/>
      </rPr>
      <t>2</t>
    </r>
    <r>
      <rPr>
        <sz val="11"/>
        <rFont val="Calibri"/>
        <family val="2"/>
      </rPr>
      <t>, SiN</t>
    </r>
    <r>
      <rPr>
        <vertAlign val="subscript"/>
        <sz val="11"/>
        <rFont val="Calibri"/>
        <family val="2"/>
      </rPr>
      <t xml:space="preserve">X </t>
    </r>
    <r>
      <rPr>
        <sz val="11"/>
        <rFont val="Calibri"/>
        <family val="2"/>
      </rPr>
      <t>and Deep Etching)</t>
    </r>
  </si>
  <si>
    <t>Maskles Litografi</t>
  </si>
  <si>
    <t>Malzeme Mikroskopu</t>
  </si>
  <si>
    <t>Multibeam Focused Ion Beam-Scanning Electron Misroscope (FIB- FEG - SEM)</t>
  </si>
  <si>
    <t>Plasma Asher</t>
  </si>
  <si>
    <t>Ultrasonik Banyo</t>
  </si>
  <si>
    <t>Two Photon Litografi sistemi</t>
  </si>
  <si>
    <r>
      <t>O</t>
    </r>
    <r>
      <rPr>
        <vertAlign val="subscript"/>
        <sz val="11"/>
        <rFont val="Calibri"/>
        <family val="2"/>
      </rPr>
      <t>2</t>
    </r>
    <r>
      <rPr>
        <sz val="11"/>
        <rFont val="Calibri"/>
        <family val="2"/>
      </rPr>
      <t xml:space="preserve"> Plazma Bombarder</t>
    </r>
  </si>
  <si>
    <t>Soğutmalı Çalkalayıcı İnkübatör</t>
  </si>
  <si>
    <t>CNC Freze (5 eksenli)</t>
  </si>
  <si>
    <t>Spark Plazma Sinterleme Cihazı</t>
  </si>
  <si>
    <t>UV Işık 3D prototipleme cihazı</t>
  </si>
  <si>
    <t>Lazer Kesme Cihazı</t>
  </si>
  <si>
    <t>Süper Bilgisayar (256 İşlemcili)</t>
  </si>
  <si>
    <t>İş istasyon sistemi</t>
  </si>
  <si>
    <t>Thermal Kamera Sistemi</t>
  </si>
  <si>
    <t>CNC Torna</t>
  </si>
  <si>
    <t>EEG Cihazı</t>
  </si>
  <si>
    <t>Gaz Tüpleri</t>
  </si>
  <si>
    <t>Laboratuar Masalar ve Yerleşimi</t>
  </si>
  <si>
    <t>Takım ve Tamir Ekipmanları</t>
  </si>
  <si>
    <t>Muktelif Çelik Al Hidrolik Pnömatik Malzeme</t>
  </si>
  <si>
    <t>Laboratuvar plan ve organizasyon hizmeti alımı</t>
  </si>
  <si>
    <t>Muhtelif Hammadde Alımları</t>
  </si>
  <si>
    <t>Muhtelif Kimyevi Madde Alımı</t>
  </si>
  <si>
    <t>Muhtelif Metal Ürünleri Alımları</t>
  </si>
  <si>
    <t>Muhtelif Bilgisayar Yazılım Alımları</t>
  </si>
  <si>
    <r>
      <t>Disiplinlerarası Bilim ve Teknoloji Geliştirme Merkezi Binasının İnşaatı ( 6.000 m</t>
    </r>
    <r>
      <rPr>
        <vertAlign val="superscript"/>
        <sz val="10"/>
        <rFont val="Arial Tur"/>
        <family val="0"/>
      </rPr>
      <t>2</t>
    </r>
    <r>
      <rPr>
        <sz val="10"/>
        <rFont val="Arial Tur"/>
        <family val="0"/>
      </rPr>
      <t>)</t>
    </r>
  </si>
  <si>
    <t>Proje Çalışmaları İçin Yolluk Giderleri</t>
  </si>
  <si>
    <t>Yardımcı Personel Yıllık Maaş Bedeli</t>
  </si>
  <si>
    <r>
      <t xml:space="preserve">Rektörlük Bilimsel Araştırma Projeleri </t>
    </r>
    <r>
      <rPr>
        <b/>
        <sz val="12"/>
        <color indexed="10"/>
        <rFont val="Arial Tur"/>
        <family val="0"/>
      </rPr>
      <t>( 1 )</t>
    </r>
  </si>
  <si>
    <t>2014 SONUNA KADAR TAHMİNİ KÜMÜLATİF HARCAMA</t>
  </si>
  <si>
    <t>2017 YILI YATIRIM TEKLİFİ (Toplam)</t>
  </si>
  <si>
    <t>2015 Yılı Fiyatlarıyla, Bin TL.</t>
  </si>
  <si>
    <t>2017 YATIRIM TEKLİFİ</t>
  </si>
  <si>
    <t>4734 sayılı Kamu İhale Kanunu kapsamında sari ihalesi yapılan projeler ve 2015-2017 döneminde bu projeler için taahhüt edilen ödemeler dipnot ile belirtilecektir.</t>
  </si>
  <si>
    <t>2011-2017</t>
  </si>
  <si>
    <t>2017</t>
  </si>
  <si>
    <t>TAV AN TEKLİFİ</t>
  </si>
  <si>
    <r>
      <t xml:space="preserve">2015 - 2017 YILLARI YATIRIM TEKLİFLERİ </t>
    </r>
    <r>
      <rPr>
        <b/>
        <sz val="12"/>
        <color indexed="10"/>
        <rFont val="Arial Tur"/>
        <family val="0"/>
      </rPr>
      <t>(KURUM TEKLİFİ)</t>
    </r>
  </si>
  <si>
    <r>
      <t>Rektörlük Bilimsel Araştırma Projeleri</t>
    </r>
    <r>
      <rPr>
        <b/>
        <sz val="11"/>
        <color indexed="10"/>
        <rFont val="Arial"/>
        <family val="2"/>
      </rPr>
      <t xml:space="preserve"> (Özel Ödenek DÖSE)</t>
    </r>
  </si>
  <si>
    <t>2017 YATIRIM TEKLİFİNİN</t>
  </si>
  <si>
    <t>Biyomedikal/Biyonik Laboratuvarı Cihazları Listesi</t>
  </si>
  <si>
    <t>Poly Kristal XRD (Tek kristal X-Işını Kırınım Cihazı)</t>
  </si>
  <si>
    <t xml:space="preserve">  </t>
  </si>
  <si>
    <t>Biyosensör ve Klinik Teknolojileri Laboratuvarı</t>
  </si>
  <si>
    <t>Mikro/Nano Sistemler Laboratuvarı</t>
  </si>
  <si>
    <t>Mekanik/Mekatronik Teknolojileri Laboratuvarı</t>
  </si>
  <si>
    <t>06.5.1.01 Proje Giderleri</t>
  </si>
  <si>
    <t>GENEL TOPLAM (2013 + 2014 + 2015)</t>
  </si>
  <si>
    <t>TAVAN  TEKLİFİ</t>
  </si>
  <si>
    <t>2014 YILI PROGRAM ÖDENEĞİ</t>
  </si>
  <si>
    <t>2015 YILI YATIRIM PROGRAMINA TEKLİF EDİLECEK PROJE BİLGİLERİ</t>
  </si>
  <si>
    <t>No</t>
  </si>
  <si>
    <t>İstenilen Bilgi</t>
  </si>
  <si>
    <t>Doldurulacak Alan</t>
  </si>
  <si>
    <t>I. GENEL BİLGİLER</t>
  </si>
  <si>
    <t>Proje Adı</t>
  </si>
  <si>
    <t>Yatırım Kategorisi</t>
  </si>
  <si>
    <t>Seçenekler</t>
  </si>
  <si>
    <t>Seçilen</t>
  </si>
  <si>
    <t>Kamu Yatırım Programında Yer Alan Proje</t>
  </si>
  <si>
    <t>Özel Amaçlı Merkezi Programlardan (Köydes)</t>
  </si>
  <si>
    <t>Tamamı Yereldeki İdari Birimlerin Kaynaklarından</t>
  </si>
  <si>
    <t>Teşvik Belgeli Özel Sektör Yatırımı</t>
  </si>
  <si>
    <t>Uluslararası Kuruluşlardan (Dünya Bankası)</t>
  </si>
  <si>
    <t>Vatandaş - Devlet İşbirliği Kapsamında Yapılan</t>
  </si>
  <si>
    <t>Proje Uygulayıcısı Kuruluş Türü</t>
  </si>
  <si>
    <t>Üniversiteler</t>
  </si>
  <si>
    <t>Proje Uygulayıcısı Kuruluş</t>
  </si>
  <si>
    <t>Projenin Durumu</t>
  </si>
  <si>
    <t>Devam Eden Proje</t>
  </si>
  <si>
    <t>Proje No</t>
  </si>
  <si>
    <t>Proje Yeri</t>
  </si>
  <si>
    <t>(Birden Fazla Seçebilirsiniz)</t>
  </si>
  <si>
    <t>Beşiktaş</t>
  </si>
  <si>
    <t>Esenler</t>
  </si>
  <si>
    <t>Kadıköy</t>
  </si>
  <si>
    <t>Şişli</t>
  </si>
  <si>
    <t>Proje Türü</t>
  </si>
  <si>
    <t>Altyapı, Çevre Düzenlemesi</t>
  </si>
  <si>
    <t>Araştırma Geliştirme</t>
  </si>
  <si>
    <t xml:space="preserve">Bakım, Onarım, Tadilat </t>
  </si>
  <si>
    <t>Diğer</t>
  </si>
  <si>
    <t>Donanım, Yazılım</t>
  </si>
  <si>
    <t>Etüd Proje</t>
  </si>
  <si>
    <t>Hizmet Alımı</t>
  </si>
  <si>
    <t>İnşaat, Yapım</t>
  </si>
  <si>
    <t>Makine ve Teçhizat, Donatım</t>
  </si>
  <si>
    <t>Mal Alımı</t>
  </si>
  <si>
    <t>Proje Fikrinin Geliştirimesinde Uygulanan Yöntem</t>
  </si>
  <si>
    <t>İhtiyaç Analizi</t>
  </si>
  <si>
    <t>Olanak/Fırsat Etüdü</t>
  </si>
  <si>
    <t>Soru Analizi</t>
  </si>
  <si>
    <t>Fizibilitesi Varsa İşaretleyiniz</t>
  </si>
  <si>
    <t>II. UYGULAMA BİLGİLERİ</t>
  </si>
  <si>
    <t>Proje Özeti</t>
  </si>
  <si>
    <t>Projenin Önem Düzeyi</t>
  </si>
  <si>
    <t>1. Derece (Acil)</t>
  </si>
  <si>
    <t>2. Derece (Zorunlu)</t>
  </si>
  <si>
    <t>3. Derece (Faydalı)</t>
  </si>
  <si>
    <t>Projenin Tamamlanma Düzeyi</t>
  </si>
  <si>
    <t>1. Başlanmayan</t>
  </si>
  <si>
    <t>2. İhale Aşamasında</t>
  </si>
  <si>
    <t>3. Devam Eden (%1-25)</t>
  </si>
  <si>
    <t>4. Devam Eden (%26-50)</t>
  </si>
  <si>
    <t>5. Devam Eden (%51-75)</t>
  </si>
  <si>
    <t>6. Devam Eden (%76-99)</t>
  </si>
  <si>
    <t>7. Biten</t>
  </si>
  <si>
    <t>Projenin Süresi (Ay)</t>
  </si>
  <si>
    <t>Projenin Başlama Tarihi</t>
  </si>
  <si>
    <t>Projenin Bitiş Tarihi</t>
  </si>
  <si>
    <t>III. MALİ BİLGİLERİ</t>
  </si>
  <si>
    <t>Toplam Proje Tutarı (TL.)</t>
  </si>
  <si>
    <t>Merkezi Bütçe (TL.)</t>
  </si>
  <si>
    <t>İç Kredi (TL.)</t>
  </si>
  <si>
    <t>Dış Kredi (TL.)</t>
  </si>
  <si>
    <t>Öz Kaynak (TL.)</t>
  </si>
  <si>
    <t>Hibe (TL.)</t>
  </si>
  <si>
    <t>Önceki Yıllar Toplam Harcama Tutarı (TL.)</t>
  </si>
  <si>
    <t>2015 Yılı Proje Teklif Tutarı (TL.)</t>
  </si>
  <si>
    <t>2016 Yılı Proje Teklif Tutarı (TL.)</t>
  </si>
  <si>
    <t>2017 Yılı Proje Teklif Tutarı (TL.)</t>
  </si>
  <si>
    <t>Gelişme Ekseni</t>
  </si>
  <si>
    <t>Alt Gelişme Ekseni</t>
  </si>
  <si>
    <t>Politik Önceliği</t>
  </si>
  <si>
    <t>Tedbirler</t>
  </si>
  <si>
    <t>V. DİĞER BİLGİLERİ</t>
  </si>
  <si>
    <t>İlişkili Olduğu Bölgesel Plan</t>
  </si>
  <si>
    <t>Doğu Anadolu Projesi</t>
  </si>
  <si>
    <t>Doğu Karadeniz Bölgesel Gelişme Planı</t>
  </si>
  <si>
    <t>İlgisi Yoktur</t>
  </si>
  <si>
    <t>Yeşilırmak Havza Gelişim Projesi</t>
  </si>
  <si>
    <t>Zonguldak, Bartın Karabük Bölgesel Gelişim Projesi</t>
  </si>
  <si>
    <t>Sektörü</t>
  </si>
  <si>
    <t>Diğer Kamu Hizmetleri</t>
  </si>
  <si>
    <t>Eğitim</t>
  </si>
  <si>
    <t>Enerji</t>
  </si>
  <si>
    <t>Haberleşme</t>
  </si>
  <si>
    <t>İmalat</t>
  </si>
  <si>
    <t>Konut</t>
  </si>
  <si>
    <t>Kültür</t>
  </si>
  <si>
    <t>Madencilik</t>
  </si>
  <si>
    <t>Sağlık</t>
  </si>
  <si>
    <t>Tarım</t>
  </si>
  <si>
    <t>Turizm</t>
  </si>
  <si>
    <t>Ulaştırma</t>
  </si>
  <si>
    <t>Diğer Kamu Hizmetleri Sektörü</t>
  </si>
  <si>
    <t>Belediye Hizmetleri</t>
  </si>
  <si>
    <t>Çevre</t>
  </si>
  <si>
    <t>Esnaf, Sanat ve K.Sanayi</t>
  </si>
  <si>
    <t>Genel İdare</t>
  </si>
  <si>
    <t>Güvenlik Hizmetleri</t>
  </si>
  <si>
    <t>Harita-Tapu-Kadastro</t>
  </si>
  <si>
    <t>İçme Suyu</t>
  </si>
  <si>
    <t>Kanalizasyon</t>
  </si>
  <si>
    <t>Kırsal Alan Planlaması</t>
  </si>
  <si>
    <t>Sosyal Hizmetler ve Yardımlar</t>
  </si>
  <si>
    <t>Teknolojik Araştırma</t>
  </si>
  <si>
    <t>Ticaret Hizmetleri</t>
  </si>
  <si>
    <t>Yerleşme-Şehirleşme</t>
  </si>
  <si>
    <t>Hedef Kitlesi</t>
  </si>
  <si>
    <t>Yıllık Potansiyel Yaralanıcı Sayısı</t>
  </si>
  <si>
    <t>Ekonomik Ömrü (Yıl)</t>
  </si>
  <si>
    <r>
      <t>NOT:</t>
    </r>
    <r>
      <rPr>
        <b/>
        <sz val="10"/>
        <color indexed="12"/>
        <rFont val="Arial Tur"/>
        <family val="0"/>
      </rPr>
      <t xml:space="preserve"> Bu tablo her yatırım proje numarası olan projeler için ayrı ayrı doldurulacaktır.</t>
    </r>
  </si>
  <si>
    <t>25 Yıl</t>
  </si>
  <si>
    <t>Merkezi Araştırma Laoratuarı Projesi</t>
  </si>
  <si>
    <t>Altyapı</t>
  </si>
  <si>
    <t xml:space="preserve">Diğer   </t>
  </si>
  <si>
    <t>5. Devam Eden (%26-50)</t>
  </si>
  <si>
    <t>60 Ay</t>
  </si>
  <si>
    <t>2.2.2.10. Bilim, Teknoloji ve Yenilik</t>
  </si>
  <si>
    <t>Kamu kurumları, özel sektör ve Akademisyenler</t>
  </si>
  <si>
    <t>200-300</t>
  </si>
  <si>
    <r>
      <rPr>
        <b/>
        <sz val="11"/>
        <color indexed="10"/>
        <rFont val="Arial Tur"/>
        <family val="0"/>
      </rPr>
      <t xml:space="preserve">Kalkınma Planı p.627  </t>
    </r>
    <r>
      <rPr>
        <b/>
        <sz val="11"/>
        <rFont val="Arial Tur"/>
        <family val="0"/>
      </rPr>
      <t xml:space="preserve">                                                           </t>
    </r>
    <r>
      <rPr>
        <sz val="11"/>
        <rFont val="Arial Tur"/>
        <family val="0"/>
      </rPr>
      <t>(Kamu kurumları ile üniversitelerde kurulan ve kurulacak araştırma merkezlerinin, AB araştırma altyapısı çalışmalarıyla da uyumlu olacak şekilde, öncelikli alanlarda ve belli yerlerde oluşturulmasını sağlayacak Türkiye Ar-Ge Altyapı Yol Haritası çalışması yapılacaktır.)</t>
    </r>
  </si>
  <si>
    <r>
      <rPr>
        <b/>
        <sz val="11"/>
        <color indexed="12"/>
        <rFont val="Arial Tur"/>
        <family val="0"/>
      </rPr>
      <t xml:space="preserve">Politika Önceliği Tedbir 1 </t>
    </r>
    <r>
      <rPr>
        <sz val="11"/>
        <rFont val="Arial Tur"/>
        <family val="0"/>
      </rPr>
      <t xml:space="preserve">Kamu kurumları ile üniversitelerde kurulan ve kurulacak araştırma merkezlerinin, AB araştırma altyapısı çalışmalarıyla da uyumlu olacak şekilde, öncelikli alanlarda ve belli yerlerde oluşturulmasını sağlayacak Türkiye Ar-Ge Altyapı Yol Haritası çalışması yapılacaktır.                                                  </t>
    </r>
  </si>
  <si>
    <r>
      <rPr>
        <b/>
        <sz val="11"/>
        <color indexed="12"/>
        <rFont val="Arial Tur"/>
        <family val="0"/>
      </rPr>
      <t>Tedbir 1.</t>
    </r>
    <r>
      <rPr>
        <sz val="11"/>
        <rFont val="Arial Tur"/>
        <family val="0"/>
      </rPr>
      <t xml:space="preserve"> Araştırma altyapılarının geliştirilmesine ilişkin yol haritası çalışması yapılacaktır.
</t>
    </r>
  </si>
  <si>
    <t>TAVAN TEKLİF</t>
  </si>
  <si>
    <t xml:space="preserve">Son yıllarda tüm Dünya üniversitelerinde ve araştırma merkezlerinde giderek artan disiplinlerarası çalışmalar; mikro, nano, mekatronik, biyo teknolojiler, biomimikri ile kompozit, yenilenebilir enerji, klinik teknolojileri, uzay, savunma teknolojilerinde yeni alanlar, gelişmiş yaşam ve proses tabanlı gelişmiş mühendislik gibi bilimsel ve teknolojik alanların doğmasına, gelişmesine neden olmuştur. Bu alanlara yeni kavram ve metot girişleri çok hızlı olmakla beraber bilgi ve teknolojinin yarılanma süresinin de çok kısa olduğu gözlenmektedir. Görünen durum bu alanlarda hızlı girişler yapılması ve bilgi üretme hızı yüksek bir akademik ortam yaratılması gerektiğini göstermektedir. Türk Üniversitelerinde ve üniversiter sisteminde mevcut duruma baktığımızda displinlerarası mühendislik faaliyetlerinin etkin oluşmadığı akademisyenlerimizin disiplinlerarası çalışma alanlarına doğru fazla bir değişim göstermedikleri görülmektedir. Ancak Alt yapıların da bu yönde bir değişime ortam ve olanak sağlamadığı da gerçektir. Öte yandan Dünyada ekonomik değer üreten teknolojilerin de disiplinlerarası alanlardan geldiğini düşündüğümüzde bir an evvel disiplinlerarası mühendislik çalışmalarını artırmak zornluluğumuz bulunmaktadır.
Özel anlamda 
Ülkemizde dört Teknik üniversitesi bulunmaktadır bunlardan biri olan Yıldız Teknik Üniversitesinin modern teknolojik yarışın önemli bir parçası haline gelebilmesi, ulusal ve uluslararası etkinliklerini arttırabilmesi, teknolojiye ve gelişmişliğe katkı sağlayabilmesi sözü edilen bu alanlarda önder olabilecek merkezi bir araştırma laboratuarı kurulması ile mümkün olabilecektir. Bu merkez displinlerarası mühendislik faaliyetlerini gerçekleştirme ve sürdürülebilirliğini sağlayacaktır. 2011 yılı üniversitemizin 100. yılı olacaktır. 100 yıllık bir üniversiteyi hak ettiği ve varması gereken mükemmelliğe taşıyabilecek yegâne şey entellektüel düzeyi yükseltecek deneyci bilim ortamının sağlanmasından geçmektedir.  
Kurulması amaçlanan bu merkezin mikro-nano sistemler, makine, mekatronik, biyomekatronik, biyonik, biyomedikal, klinik teknolojileri, yenilebilir enerji sistemlerini içeren mühendisliği gibi öncü alanlarda bilim ve teknolojik araştırmalar yapabilecek üst düzey bir yapılanmaya sahip olması zorunludur. Bu yapılanmanın içinde doğal olarak temel ve mühendislik bilimlerine ait araştırma olanakları, altyapısı ve ortamı sağlanacaktır.
Özellikli disiplinlerarası kimliği olan mekatronik, biyomekatronik, bionik (biomimikri), klinik teknolojileri, biomedikal, mikro nano malzeme, kaplama teknolojileri ve yenilenebilir enerji proseslerinin geliştirilmesi alanlarında biimsel ve teknolojik çıktılar elde edilmesi amaçlanmaktadır. 
Kurulması planlanan merkezi laboratuarın temel amaçları ve elde edilecek bilimsel, ekonomik ve sosyal faydalar:
Ulusal ve uluslar arası araştırma alanlarında çalışan araştırmacılara kolay ulaşılabilir bilim ve teknolojik araştırma hizmeti ve altyapısı sunmak,
İyi organize olmuş ve disiplini yüksek çalışma grupları oluşturabilmek,
Yıldız Teknik Üniversitesi’nde mevcut laboratuarlarda bulunan cihazların ve donanımların verimsizliğini ortadan kaldırmak,
Tek bir merkezden hizmet vererek mevcut küçük ölçekli laboratuarların verimliliğini ve sürdürülebilirliğini sağlamak,
Gereksinim duyulan teknik eleman kadrolarının etkin, verimli ve sürekli bir biçimde kullanımını sağlamak,+D902
Üniversitelerin bilimsel ve teknolojik üretkenliğini azaltan yönetim anlayışının ilerleme yönünde değişimine katkı sağlamak,
Yukarıda sözü edilen tüm unsurlar, öğrenci, araştırıcı ve sanayicilerin daha kaliteli bir kulvardan geçmesini sağlayacak ve düzeyi yükselterek daha kaliteli bir atmosferde buluşmalarını sağlayacaktır. Bu disiplinler arası alanlara açılmak üniversitemizin bilimsel ana fikirlerine ve çalışmalarına olağanüstü katkılar sağlayacaktır.  Ülkemizde bu alanların bir veya birkısmını kapsayan mükemmeliyet merkezi kurma çalışmaları az sayıda olmakla birlikte disiplinler arası birçok alanı birlikte içinde barındıran merkezler henüz oluşturulamamıştır. Bir teknik üniversite olan kurumumuza böyle bir desteğin sağlanması hedeflenen yapılanmayı sağlamamızı mümkün kılacaktır.
Üniversitemiz yönetiminde bu konuda net kararlılılk bulunmaktadır. Bu yüzden TÜbitak, Santez ve Avrupa birliği ile üniversite içi BAp desteklerinin dışında disiplinlerarası bilim teknoloji merkezi laborataurlarının çekirdeğini oluşttrmak için sadece laboratuar cihaz ve ekipmanlarına yaklaşık 3,7 milyon TL 2009 yılında harcanmış ve yaklaşık 2,5 milyon TL bu yılki harcama olarak hazırlık yapılmıştır.  Yaklaşık 300.000 TL sadece laboratuar için Hİbe bulunmuş ve kurulan laboratuarda çalışan üç adet uzman ve üniversite öğrencisi 5 kısmi zamanlı personelin ücretleri de bulunan diğer küçük hibeler ile ödenmekte ve sistemin kurgusu sağlanmaktadır. Halen bu çekirdek laboratura, Y.T.Ü araştırmacıları dışında Boğaziçi, Sakarya, Niğde Ünivestiesi gibi birçok üniversiteden araştırıcı gelmiş, çalışmalar yapmıştır. </t>
  </si>
  <si>
    <t>Tablo-13:  KAMU SABİT SERMAYE YATIRIM VE DIŞ PARA DEFLATÖRLERİ (2015=1,0000000)</t>
  </si>
  <si>
    <t>1. Proje hangi sektörde yer alıyorsa o sektöre ait yatırım deflatörü kullanılacak, cari yıl fiyatlarıyla olan harcamalar ilgili yılın deflatörüne bölünerek 2015 yılı fiyatlarına dönüştürülecektir.</t>
  </si>
  <si>
    <t>3. Cari fiyatlarla olan dış para harcamaları (TL cinsinden), ilgili yılın dış para deflatörüne bölünerek 2015 yılı fiyatlarına dönüştürülecektir.</t>
  </si>
  <si>
    <r>
      <t xml:space="preserve">4. 2015 yılı kur değeri olarak </t>
    </r>
    <r>
      <rPr>
        <b/>
        <u val="single"/>
        <sz val="12"/>
        <rFont val="Arial"/>
        <family val="2"/>
      </rPr>
      <t>1 ABD Doları =  2,2154 TL</t>
    </r>
    <r>
      <rPr>
        <u val="single"/>
        <sz val="12"/>
        <rFont val="Arial"/>
        <family val="2"/>
      </rPr>
      <t xml:space="preserve"> </t>
    </r>
    <r>
      <rPr>
        <sz val="12"/>
        <rFont val="Arial"/>
        <family val="2"/>
      </rPr>
      <t>alınacaktır (</t>
    </r>
    <r>
      <rPr>
        <b/>
        <sz val="12"/>
        <rFont val="Arial"/>
        <family val="2"/>
      </rPr>
      <t xml:space="preserve">2016 yılı için 1 ABD Doları = 2,2824 TL, 2017 yılı için 1 ABD Doları=2,3506 TL olarak dikkate alınacaktır.) </t>
    </r>
  </si>
  <si>
    <r>
      <t xml:space="preserve">2011K120410 </t>
    </r>
    <r>
      <rPr>
        <b/>
        <sz val="10"/>
        <rFont val="Arial Tur"/>
        <family val="0"/>
      </rPr>
      <t>(TEKNOLOJİK ARŞ.PRJ.) Y.T.Ü. Çevre Teknolojileri Araştırma Merkezi - Öğretim Üyesi Yetiştirme Programı - Disiplinlerarası Bilim ve Teknoloji Geliştirme Merkezi</t>
    </r>
  </si>
  <si>
    <t>2016 YILI YATIRIM PROGRAMINA TEKLİF EDİLECEK PROJE BİLGİLERİ</t>
  </si>
  <si>
    <t>2015 SONUNA KADAR TAHMİNİ KÜMÜLATİF HARCAMA</t>
  </si>
  <si>
    <t>2016 YILI YATIRIM TEKLİFİ</t>
  </si>
  <si>
    <t>2018 YILI YATIRIM TEKLİFİ (Toplam)</t>
  </si>
  <si>
    <t>2016 Yılı Fiyatlarıyla, Bin TL.</t>
  </si>
  <si>
    <r>
      <t xml:space="preserve">TABLO-2: YATIRIM PROJELERİ LİSTESİ (2016 - 2018) </t>
    </r>
    <r>
      <rPr>
        <b/>
        <sz val="14"/>
        <color indexed="10"/>
        <rFont val="Arial Tur"/>
        <family val="0"/>
      </rPr>
      <t>(TAVAN TEKLİFİ)</t>
    </r>
  </si>
  <si>
    <t>2015 SONUNA KADAR TAHMİNİ KÜMÜLATİF  HARCAMA</t>
  </si>
  <si>
    <t xml:space="preserve">     a) 2016'de Bitenler</t>
  </si>
  <si>
    <t xml:space="preserve">     b) 2016'den Sonraya Kalanlar</t>
  </si>
  <si>
    <t>2011-2018</t>
  </si>
  <si>
    <t>2018 YATIRIM TEKLİFİ</t>
  </si>
  <si>
    <t>GENEL TOPLAM (2016-2018)</t>
  </si>
  <si>
    <t>2018 YATIRIM TEKLİFİNİN</t>
  </si>
  <si>
    <t>2016YATIRIM TEKLİFLERİNİN İLAVE ÖDENEK İHTİYAÇ TABLOSU</t>
  </si>
  <si>
    <t>2018</t>
  </si>
  <si>
    <r>
      <t xml:space="preserve">TABLO-1: 2016 - 2018 DÖNEMİ YATIRIM TEKLİFLERİ ÖZET TABLOSU </t>
    </r>
    <r>
      <rPr>
        <b/>
        <sz val="14"/>
        <color indexed="10"/>
        <rFont val="Arial Tur"/>
        <family val="0"/>
      </rPr>
      <t>(KURUM TEKLİFİ)</t>
    </r>
  </si>
  <si>
    <r>
      <t xml:space="preserve">TABLO-2: YATIRIM PROJELERİ LİSTESİ (2016 - 2018) </t>
    </r>
    <r>
      <rPr>
        <b/>
        <sz val="14"/>
        <color indexed="10"/>
        <rFont val="Arial Tur"/>
        <family val="0"/>
      </rPr>
      <t>(KURUM TEKLİFİ)</t>
    </r>
  </si>
  <si>
    <t>Tablo- 4:   2016 YILI YATIRIM PROJELERİNİN STRATEJİK PLAN VE PERFORMANS PROGRAMI İLE İLİŞKİSİ</t>
  </si>
  <si>
    <t>2015 YILI PROGRAM ÖDENEĞİ</t>
  </si>
  <si>
    <t>2015 YILI REVİZE ÖDENEĞİ</t>
  </si>
  <si>
    <t>2015 YIL SONU HARCAMA TAHMİNİ</t>
  </si>
  <si>
    <t>TABLO-5: 2014 VE 2015 YILLARI YATIRIM ÖDENEK VE HARCAMALARI</t>
  </si>
  <si>
    <t>2014 DEFL</t>
  </si>
  <si>
    <t xml:space="preserve">DKH-TEKONOLOJİK ARAŞTIRMA </t>
  </si>
  <si>
    <t>İleri Arş+Mak.Teçh.+ İnş.</t>
  </si>
  <si>
    <t>2016 YATIRIM TEKLİFLERİNİN İLAVE ÖDENEK İHTİYAÇ TABLOSU</t>
  </si>
  <si>
    <r>
      <t xml:space="preserve">YILDIZ TEKNİK ÜNİVERSİTESİ 2016 - 2018 YATIRIM TEKLİFLERİ </t>
    </r>
    <r>
      <rPr>
        <b/>
        <sz val="14"/>
        <color indexed="10"/>
        <rFont val="Arial"/>
        <family val="2"/>
      </rPr>
      <t>(KURUM TEKLİFİ)</t>
    </r>
  </si>
  <si>
    <t xml:space="preserve">NOT.  Her Proje için ayrı ayrı yapılacaktır. </t>
  </si>
  <si>
    <t>NOT: Her Proje için ayrı ayrı düzenlenecek</t>
  </si>
  <si>
    <r>
      <t xml:space="preserve">TABLO-1: 2016 - 2018 DÖNEMİ YATIRIM TEKLİFLERİ ÖZET TABLOSU </t>
    </r>
    <r>
      <rPr>
        <b/>
        <sz val="14"/>
        <color indexed="10"/>
        <rFont val="Arial Tur"/>
        <family val="0"/>
      </rPr>
      <t>(TAVAN TEKLİFİ)</t>
    </r>
  </si>
  <si>
    <r>
      <t>YILDIZ TEKNİK ÜNİVERSİTESİ 2016-2018YILI YATIRIM PROGRAMI</t>
    </r>
    <r>
      <rPr>
        <b/>
        <sz val="12"/>
        <color indexed="10"/>
        <rFont val="Arial Tur"/>
        <family val="0"/>
      </rPr>
      <t xml:space="preserve"> (KURUM TEKLİFİ)</t>
    </r>
  </si>
  <si>
    <t xml:space="preserve"> TAVAN TEKLİFİ</t>
  </si>
  <si>
    <t xml:space="preserve"> TAVAN TEKLFİ</t>
  </si>
  <si>
    <t>4734 sayılı Kamu İhale Kanunu kapsamında sari ihalesi yapılan projeler ve 2016-2018 döneminde bu projeler için taahhüt edilen ödemeler dipnot ile belirtilecektir.</t>
  </si>
  <si>
    <t>2014 YILI REVİZE ÖDENEĞİ</t>
  </si>
  <si>
    <t xml:space="preserve">             hazine</t>
  </si>
  <si>
    <t xml:space="preserve">Özgelir </t>
  </si>
  <si>
    <t>hazine</t>
  </si>
  <si>
    <t xml:space="preserve">NOT:  2015 Yılında   Tezsiz yüksek Lisanns Gelirlerinden Bal,msel Araştırma  Projelerine </t>
  </si>
  <si>
    <t xml:space="preserve">          ayrılan Paydan  1.000.000.- TL.  Likit Karşılığı ödenek eklemesi yapılmıştır.</t>
  </si>
  <si>
    <t xml:space="preserve">NOT:  2014 Yılında </t>
  </si>
  <si>
    <t xml:space="preserve">Kalkınma Ajansına   385.618.- TL ödenek eklenmiştir. </t>
  </si>
  <si>
    <t>Hazine Artığından Likit Karşılığı  olarak eklenmiştir.</t>
  </si>
  <si>
    <t xml:space="preserve">09.8.8.  fonkisyon koduna </t>
  </si>
  <si>
    <t>Özgelir ( Tezsiz Bap Payından)</t>
  </si>
  <si>
    <t xml:space="preserve">Not: 2015 Yılında   2014 Yılında tezsiz Yüksek Lisans Gelirlerinden </t>
  </si>
  <si>
    <t xml:space="preserve">         Bilimsel Araştırma Projelerine ayrılan  %40 Bap Payından  2015 yılında  Merkezi Araştırma</t>
  </si>
  <si>
    <t>09.8.8.01-2-06.1 Mamul Mal Alımlarına eklenmiştir.</t>
  </si>
  <si>
    <t xml:space="preserve">          Laboratuvarı Projesine  1.000.000.- TL ödenek Likit Karşılığı olarak eklenmiştir.</t>
  </si>
  <si>
    <t>Not:Strateji Geliştrme Dairesi Başkanlığı Dolduracaktır.</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</si>
</sst>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116">
    <font>
      <sz val="10"/>
      <name val="Arial"/>
      <family val="0"/>
    </font>
    <font>
      <b/>
      <sz val="9"/>
      <name val="Arial"/>
      <family val="2"/>
    </font>
    <font>
      <b/>
      <sz val="10"/>
      <name val="Arial"/>
      <family val="2"/>
    </font>
    <font>
      <b/>
      <sz val="12"/>
      <name val="Arial Tur"/>
      <family val="0"/>
    </font>
    <font>
      <sz val="8"/>
      <name val="Arial"/>
      <family val="2"/>
    </font>
    <font>
      <b/>
      <sz val="12"/>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sz val="11"/>
      <name val="Arial"/>
      <family val="2"/>
    </font>
    <font>
      <b/>
      <sz val="10"/>
      <name val="Arial Tur"/>
      <family val="2"/>
    </font>
    <font>
      <b/>
      <sz val="10"/>
      <color indexed="10"/>
      <name val="Arial"/>
      <family val="2"/>
    </font>
    <font>
      <b/>
      <sz val="14"/>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b/>
      <sz val="10"/>
      <color indexed="10"/>
      <name val="Arial Tur"/>
      <family val="0"/>
    </font>
    <font>
      <b/>
      <sz val="11"/>
      <color indexed="10"/>
      <name val="Arial"/>
      <family val="2"/>
    </font>
    <font>
      <sz val="10"/>
      <color indexed="10"/>
      <name val="Arial Tur"/>
      <family val="0"/>
    </font>
    <font>
      <b/>
      <sz val="14"/>
      <color indexed="10"/>
      <name val="Arial Tur"/>
      <family val="0"/>
    </font>
    <font>
      <sz val="14"/>
      <name val="Arial Tur"/>
      <family val="0"/>
    </font>
    <font>
      <b/>
      <sz val="10"/>
      <color indexed="14"/>
      <name val="Arial Tur"/>
      <family val="0"/>
    </font>
    <font>
      <b/>
      <sz val="11"/>
      <color indexed="10"/>
      <name val="Arial Tur"/>
      <family val="0"/>
    </font>
    <font>
      <sz val="10"/>
      <color indexed="10"/>
      <name val="Arial"/>
      <family val="2"/>
    </font>
    <font>
      <sz val="14"/>
      <name val="Arial"/>
      <family val="2"/>
    </font>
    <font>
      <b/>
      <vertAlign val="superscript"/>
      <sz val="10"/>
      <name val="Arial"/>
      <family val="2"/>
    </font>
    <font>
      <b/>
      <sz val="7"/>
      <name val="Arial"/>
      <family val="2"/>
    </font>
    <font>
      <b/>
      <sz val="14"/>
      <color indexed="10"/>
      <name val="Arial"/>
      <family val="2"/>
    </font>
    <font>
      <b/>
      <sz val="12"/>
      <color indexed="10"/>
      <name val="Arial Tur"/>
      <family val="0"/>
    </font>
    <font>
      <b/>
      <sz val="14"/>
      <name val="Verdana"/>
      <family val="2"/>
    </font>
    <font>
      <sz val="10"/>
      <name val="Verdana"/>
      <family val="2"/>
    </font>
    <font>
      <b/>
      <sz val="12"/>
      <name val="Verdana"/>
      <family val="2"/>
    </font>
    <font>
      <b/>
      <sz val="10"/>
      <color indexed="12"/>
      <name val="Verdana"/>
      <family val="2"/>
    </font>
    <font>
      <b/>
      <sz val="10"/>
      <name val="Verdana"/>
      <family val="2"/>
    </font>
    <font>
      <b/>
      <sz val="10"/>
      <color indexed="10"/>
      <name val="Verdana"/>
      <family val="2"/>
    </font>
    <font>
      <b/>
      <sz val="16"/>
      <color indexed="12"/>
      <name val="Verdana"/>
      <family val="2"/>
    </font>
    <font>
      <vertAlign val="superscript"/>
      <sz val="10"/>
      <name val="Arial Tur"/>
      <family val="0"/>
    </font>
    <font>
      <vertAlign val="superscript"/>
      <sz val="10"/>
      <name val="Arial"/>
      <family val="2"/>
    </font>
    <font>
      <sz val="7"/>
      <name val="Times New Roman"/>
      <family val="1"/>
    </font>
    <font>
      <sz val="10"/>
      <color indexed="8"/>
      <name val="Arial Tur"/>
      <family val="0"/>
    </font>
    <font>
      <sz val="10"/>
      <color indexed="12"/>
      <name val="Arial"/>
      <family val="2"/>
    </font>
    <font>
      <sz val="10"/>
      <color indexed="14"/>
      <name val="Arial"/>
      <family val="2"/>
    </font>
    <font>
      <b/>
      <sz val="10"/>
      <color indexed="48"/>
      <name val="Arial"/>
      <family val="2"/>
    </font>
    <font>
      <sz val="12"/>
      <name val="Arial TUR"/>
      <family val="2"/>
    </font>
    <font>
      <sz val="12"/>
      <name val="Arial"/>
      <family val="2"/>
    </font>
    <font>
      <sz val="10"/>
      <color indexed="8"/>
      <name val="Arial"/>
      <family val="2"/>
    </font>
    <font>
      <vertAlign val="subscript"/>
      <sz val="10"/>
      <color indexed="8"/>
      <name val="Arial Tur"/>
      <family val="0"/>
    </font>
    <font>
      <sz val="11"/>
      <name val="Calibri"/>
      <family val="2"/>
    </font>
    <font>
      <vertAlign val="subscript"/>
      <sz val="11"/>
      <name val="Calibri"/>
      <family val="2"/>
    </font>
    <font>
      <b/>
      <u val="single"/>
      <sz val="10"/>
      <name val="Arial"/>
      <family val="2"/>
    </font>
    <font>
      <b/>
      <u val="single"/>
      <sz val="12"/>
      <name val="Arial"/>
      <family val="2"/>
    </font>
    <font>
      <sz val="11"/>
      <name val="Times New Roman"/>
      <family val="1"/>
    </font>
    <font>
      <sz val="12"/>
      <color indexed="10"/>
      <name val="Arial Tur"/>
      <family val="0"/>
    </font>
    <font>
      <b/>
      <sz val="12"/>
      <color indexed="12"/>
      <name val="Arial Tur"/>
      <family val="0"/>
    </font>
    <font>
      <b/>
      <sz val="10"/>
      <color indexed="8"/>
      <name val="Arial Tur"/>
      <family val="0"/>
    </font>
    <font>
      <b/>
      <sz val="10"/>
      <color indexed="8"/>
      <name val="Arial"/>
      <family val="2"/>
    </font>
    <font>
      <b/>
      <sz val="11"/>
      <name val="Calibri"/>
      <family val="2"/>
    </font>
    <font>
      <b/>
      <u val="single"/>
      <sz val="10"/>
      <color indexed="12"/>
      <name val="Arial"/>
      <family val="2"/>
    </font>
    <font>
      <b/>
      <sz val="11"/>
      <color indexed="10"/>
      <name val="Times New Roman"/>
      <family val="1"/>
    </font>
    <font>
      <b/>
      <sz val="11"/>
      <name val="Times New Roman"/>
      <family val="1"/>
    </font>
    <font>
      <b/>
      <sz val="11"/>
      <color indexed="12"/>
      <name val="Times New Roman"/>
      <family val="1"/>
    </font>
    <font>
      <u val="single"/>
      <sz val="12"/>
      <name val="Arial"/>
      <family val="2"/>
    </font>
    <font>
      <b/>
      <sz val="11"/>
      <color indexed="10"/>
      <name val="Verdana"/>
      <family val="2"/>
    </font>
    <font>
      <b/>
      <sz val="11"/>
      <name val="Verdana"/>
      <family val="2"/>
    </font>
    <font>
      <sz val="11"/>
      <name val="Verdana"/>
      <family val="2"/>
    </font>
    <font>
      <sz val="11"/>
      <color indexed="10"/>
      <name val="Verdana"/>
      <family val="2"/>
    </font>
    <font>
      <b/>
      <sz val="11"/>
      <color indexed="12"/>
      <name val="Verdana"/>
      <family val="2"/>
    </font>
    <font>
      <b/>
      <sz val="12"/>
      <name val="Times New Roman"/>
      <family val="1"/>
    </font>
    <font>
      <sz val="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Calibri"/>
      <family val="2"/>
    </font>
    <font>
      <b/>
      <sz val="12"/>
      <name val="Calibri"/>
      <family val="2"/>
    </font>
    <font>
      <b/>
      <sz val="12"/>
      <color indexed="14"/>
      <name val="Arial Tur"/>
      <family val="0"/>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FF33CC"/>
      <name val="Arial Tur"/>
      <family val="0"/>
    </font>
    <font>
      <b/>
      <sz val="10"/>
      <color rgb="FFFF0000"/>
      <name val="Arial"/>
      <family val="2"/>
    </font>
    <font>
      <b/>
      <sz val="12"/>
      <color rgb="FFFF0000"/>
      <name val="Arial Tur"/>
      <family val="0"/>
    </font>
    <font>
      <b/>
      <sz val="10"/>
      <color rgb="FFFF0000"/>
      <name val="Arial Tur"/>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rgb="FF92D050"/>
        <bgColor indexed="64"/>
      </patternFill>
    </fill>
    <fill>
      <patternFill patternType="solid">
        <fgColor indexed="13"/>
        <bgColor indexed="64"/>
      </patternFill>
    </fill>
    <fill>
      <patternFill patternType="solid">
        <fgColor theme="0"/>
        <bgColor indexed="64"/>
      </patternFill>
    </fill>
    <fill>
      <patternFill patternType="solid">
        <fgColor indexed="51"/>
        <bgColor indexed="64"/>
      </patternFill>
    </fill>
  </fills>
  <borders count="8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color indexed="63"/>
      </left>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medium"/>
      <bottom style="thin"/>
    </border>
    <border>
      <left style="medium"/>
      <right>
        <color indexed="63"/>
      </right>
      <top style="medium"/>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thin"/>
      <right style="medium"/>
      <top>
        <color indexed="63"/>
      </top>
      <bottom style="medium"/>
    </border>
    <border>
      <left>
        <color indexed="63"/>
      </left>
      <right>
        <color indexed="63"/>
      </right>
      <top style="medium"/>
      <bottom style="medium"/>
    </border>
    <border>
      <left style="medium"/>
      <right>
        <color indexed="63"/>
      </right>
      <top style="thin"/>
      <bottom style="medium"/>
    </border>
    <border>
      <left style="medium"/>
      <right style="medium"/>
      <top style="thin"/>
      <bottom>
        <color indexed="63"/>
      </bottom>
    </border>
    <border>
      <left style="medium"/>
      <right>
        <color indexed="63"/>
      </right>
      <top style="medium"/>
      <bottom>
        <color indexed="63"/>
      </botto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thin"/>
    </border>
    <border>
      <left style="thin"/>
      <right style="medium"/>
      <top style="medium"/>
      <bottom style="medium"/>
    </border>
    <border>
      <left style="medium"/>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1" applyNumberFormat="0" applyFill="0" applyAlignment="0" applyProtection="0"/>
    <xf numFmtId="0" fontId="100" fillId="0" borderId="2" applyNumberFormat="0" applyFill="0" applyAlignment="0" applyProtection="0"/>
    <xf numFmtId="0" fontId="101" fillId="0" borderId="3" applyNumberFormat="0" applyFill="0" applyAlignment="0" applyProtection="0"/>
    <xf numFmtId="0" fontId="102" fillId="0" borderId="4" applyNumberFormat="0" applyFill="0" applyAlignment="0" applyProtection="0"/>
    <xf numFmtId="0" fontId="102" fillId="0" borderId="0" applyNumberFormat="0" applyFill="0" applyBorder="0" applyAlignment="0" applyProtection="0"/>
    <xf numFmtId="169" fontId="0" fillId="0" borderId="0" applyFont="0" applyFill="0" applyBorder="0" applyAlignment="0" applyProtection="0"/>
    <xf numFmtId="0" fontId="103" fillId="20" borderId="5" applyNumberFormat="0" applyAlignment="0" applyProtection="0"/>
    <xf numFmtId="0" fontId="104" fillId="21" borderId="6" applyNumberFormat="0" applyAlignment="0" applyProtection="0"/>
    <xf numFmtId="0" fontId="105" fillId="20" borderId="6" applyNumberFormat="0" applyAlignment="0" applyProtection="0"/>
    <xf numFmtId="0" fontId="106" fillId="22" borderId="7" applyNumberFormat="0" applyAlignment="0" applyProtection="0"/>
    <xf numFmtId="0" fontId="107" fillId="2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8"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10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xf numFmtId="171" fontId="0" fillId="0" borderId="0" applyFont="0" applyFill="0" applyBorder="0" applyAlignment="0" applyProtection="0"/>
    <xf numFmtId="0" fontId="96" fillId="27"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6" fillId="30" borderId="0" applyNumberFormat="0" applyBorder="0" applyAlignment="0" applyProtection="0"/>
    <xf numFmtId="0" fontId="96" fillId="31" borderId="0" applyNumberFormat="0" applyBorder="0" applyAlignment="0" applyProtection="0"/>
    <xf numFmtId="0" fontId="96" fillId="32" borderId="0" applyNumberFormat="0" applyBorder="0" applyAlignment="0" applyProtection="0"/>
    <xf numFmtId="9" fontId="0" fillId="0" borderId="0" applyFont="0" applyFill="0" applyBorder="0" applyAlignment="0" applyProtection="0"/>
  </cellStyleXfs>
  <cellXfs count="1050">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15" fillId="0" borderId="0" xfId="0" applyFont="1" applyAlignment="1">
      <alignment/>
    </xf>
    <xf numFmtId="0" fontId="13" fillId="0" borderId="0" xfId="0" applyFont="1" applyAlignment="1">
      <alignment vertical="center"/>
    </xf>
    <xf numFmtId="49" fontId="13" fillId="33" borderId="10" xfId="0" applyNumberFormat="1" applyFont="1" applyFill="1" applyBorder="1" applyAlignment="1">
      <alignment horizontal="center" vertical="center" wrapText="1"/>
    </xf>
    <xf numFmtId="0" fontId="0" fillId="0" borderId="0" xfId="0" applyFont="1" applyAlignment="1">
      <alignment/>
    </xf>
    <xf numFmtId="3" fontId="13" fillId="33" borderId="11" xfId="0" applyNumberFormat="1" applyFont="1" applyFill="1" applyBorder="1" applyAlignment="1">
      <alignment horizontal="center" vertical="center" wrapText="1"/>
    </xf>
    <xf numFmtId="3" fontId="20" fillId="34" borderId="11" xfId="0" applyNumberFormat="1" applyFont="1" applyFill="1" applyBorder="1" applyAlignment="1">
      <alignment/>
    </xf>
    <xf numFmtId="3" fontId="17" fillId="35" borderId="10" xfId="0" applyNumberFormat="1" applyFont="1" applyFill="1" applyBorder="1" applyAlignment="1">
      <alignment/>
    </xf>
    <xf numFmtId="0" fontId="13" fillId="36" borderId="12" xfId="0" applyFont="1" applyFill="1" applyBorder="1" applyAlignment="1">
      <alignment horizontal="center"/>
    </xf>
    <xf numFmtId="49" fontId="13" fillId="36" borderId="12" xfId="0" applyNumberFormat="1" applyFont="1" applyFill="1" applyBorder="1" applyAlignment="1">
      <alignment horizontal="center"/>
    </xf>
    <xf numFmtId="3" fontId="13" fillId="36" borderId="10" xfId="0" applyNumberFormat="1" applyFont="1" applyFill="1" applyBorder="1" applyAlignment="1">
      <alignment/>
    </xf>
    <xf numFmtId="3" fontId="13" fillId="36" borderId="13" xfId="0" applyNumberFormat="1" applyFont="1" applyFill="1" applyBorder="1" applyAlignment="1">
      <alignment/>
    </xf>
    <xf numFmtId="3" fontId="19" fillId="0" borderId="12" xfId="0" applyNumberFormat="1" applyFont="1" applyFill="1" applyBorder="1" applyAlignment="1">
      <alignment/>
    </xf>
    <xf numFmtId="0" fontId="19" fillId="0" borderId="14" xfId="0" applyFont="1" applyBorder="1" applyAlignment="1">
      <alignment horizontal="center"/>
    </xf>
    <xf numFmtId="3" fontId="19" fillId="0" borderId="14" xfId="0" applyNumberFormat="1" applyFont="1" applyBorder="1" applyAlignment="1">
      <alignment/>
    </xf>
    <xf numFmtId="0" fontId="19" fillId="0" borderId="15" xfId="0" applyFont="1" applyBorder="1" applyAlignment="1">
      <alignment horizontal="center"/>
    </xf>
    <xf numFmtId="3" fontId="19" fillId="0" borderId="15" xfId="0" applyNumberFormat="1" applyFont="1" applyBorder="1" applyAlignment="1">
      <alignment/>
    </xf>
    <xf numFmtId="0" fontId="13" fillId="36" borderId="10" xfId="0" applyFont="1" applyFill="1" applyBorder="1" applyAlignment="1">
      <alignment horizontal="center"/>
    </xf>
    <xf numFmtId="49" fontId="13" fillId="36" borderId="10" xfId="0" applyNumberFormat="1" applyFont="1" applyFill="1" applyBorder="1" applyAlignment="1">
      <alignment horizontal="center"/>
    </xf>
    <xf numFmtId="0" fontId="13" fillId="36" borderId="13" xfId="0" applyFont="1" applyFill="1" applyBorder="1" applyAlignment="1">
      <alignment horizontal="left"/>
    </xf>
    <xf numFmtId="3" fontId="19" fillId="0" borderId="16" xfId="0" applyNumberFormat="1" applyFont="1" applyBorder="1" applyAlignment="1">
      <alignment/>
    </xf>
    <xf numFmtId="0" fontId="19" fillId="0" borderId="17" xfId="0" applyFont="1" applyBorder="1" applyAlignment="1">
      <alignment/>
    </xf>
    <xf numFmtId="0" fontId="19" fillId="0" borderId="0" xfId="0" applyFont="1" applyBorder="1" applyAlignment="1">
      <alignment/>
    </xf>
    <xf numFmtId="3" fontId="19" fillId="0" borderId="0" xfId="0" applyNumberFormat="1" applyFont="1" applyBorder="1" applyAlignment="1">
      <alignment/>
    </xf>
    <xf numFmtId="3" fontId="19" fillId="0" borderId="18" xfId="0" applyNumberFormat="1" applyFont="1" applyBorder="1" applyAlignment="1">
      <alignment/>
    </xf>
    <xf numFmtId="3" fontId="21" fillId="37" borderId="10" xfId="0" applyNumberFormat="1" applyFont="1" applyFill="1" applyBorder="1" applyAlignment="1">
      <alignment/>
    </xf>
    <xf numFmtId="3" fontId="21" fillId="37" borderId="13" xfId="0" applyNumberFormat="1" applyFont="1" applyFill="1" applyBorder="1" applyAlignment="1">
      <alignment/>
    </xf>
    <xf numFmtId="0" fontId="19" fillId="0" borderId="12" xfId="0" applyFont="1" applyBorder="1" applyAlignment="1">
      <alignment/>
    </xf>
    <xf numFmtId="3" fontId="19" fillId="0" borderId="13" xfId="0" applyNumberFormat="1" applyFont="1" applyBorder="1" applyAlignment="1">
      <alignment/>
    </xf>
    <xf numFmtId="0" fontId="19" fillId="0" borderId="14" xfId="0" applyFont="1" applyBorder="1" applyAlignment="1">
      <alignment/>
    </xf>
    <xf numFmtId="3" fontId="19" fillId="0" borderId="19" xfId="0" applyNumberFormat="1" applyFont="1" applyBorder="1" applyAlignment="1">
      <alignment/>
    </xf>
    <xf numFmtId="0" fontId="19" fillId="0" borderId="15" xfId="0" applyFont="1" applyBorder="1" applyAlignment="1">
      <alignment/>
    </xf>
    <xf numFmtId="0" fontId="19" fillId="0" borderId="16" xfId="0" applyFont="1" applyBorder="1" applyAlignment="1">
      <alignment horizontal="center"/>
    </xf>
    <xf numFmtId="0" fontId="19" fillId="0" borderId="16" xfId="0" applyFont="1" applyBorder="1" applyAlignment="1">
      <alignment/>
    </xf>
    <xf numFmtId="0" fontId="19" fillId="0" borderId="0" xfId="0" applyFont="1" applyBorder="1" applyAlignment="1">
      <alignment/>
    </xf>
    <xf numFmtId="3" fontId="19" fillId="0" borderId="0" xfId="0" applyNumberFormat="1" applyFont="1" applyBorder="1" applyAlignment="1">
      <alignment/>
    </xf>
    <xf numFmtId="0" fontId="19" fillId="0" borderId="10" xfId="0" applyFont="1" applyBorder="1" applyAlignment="1">
      <alignment horizontal="center"/>
    </xf>
    <xf numFmtId="3" fontId="19" fillId="0" borderId="10" xfId="0" applyNumberFormat="1" applyFont="1" applyBorder="1" applyAlignment="1">
      <alignment/>
    </xf>
    <xf numFmtId="0" fontId="12" fillId="35" borderId="10" xfId="0" applyFont="1" applyFill="1" applyBorder="1" applyAlignment="1">
      <alignment/>
    </xf>
    <xf numFmtId="3" fontId="19" fillId="0" borderId="14" xfId="0" applyNumberFormat="1" applyFont="1" applyBorder="1" applyAlignment="1">
      <alignment/>
    </xf>
    <xf numFmtId="3" fontId="19" fillId="0" borderId="19" xfId="0" applyNumberFormat="1" applyFont="1" applyBorder="1" applyAlignment="1">
      <alignment/>
    </xf>
    <xf numFmtId="0" fontId="19" fillId="0" borderId="19" xfId="0" applyFont="1" applyBorder="1" applyAlignment="1">
      <alignment horizontal="center"/>
    </xf>
    <xf numFmtId="0" fontId="19" fillId="0" borderId="20" xfId="0" applyFont="1" applyBorder="1" applyAlignment="1">
      <alignment horizontal="center"/>
    </xf>
    <xf numFmtId="3" fontId="19" fillId="0" borderId="21" xfId="0" applyNumberFormat="1" applyFont="1" applyBorder="1" applyAlignment="1">
      <alignment/>
    </xf>
    <xf numFmtId="3" fontId="20" fillId="34" borderId="10" xfId="0" applyNumberFormat="1" applyFont="1" applyFill="1" applyBorder="1" applyAlignment="1">
      <alignment/>
    </xf>
    <xf numFmtId="3" fontId="6" fillId="0" borderId="10" xfId="0" applyNumberFormat="1" applyFont="1" applyBorder="1" applyAlignment="1">
      <alignment/>
    </xf>
    <xf numFmtId="3" fontId="19" fillId="0" borderId="12" xfId="0" applyNumberFormat="1" applyFont="1" applyBorder="1" applyAlignment="1">
      <alignment/>
    </xf>
    <xf numFmtId="0" fontId="19" fillId="0" borderId="10" xfId="0" applyFont="1" applyBorder="1" applyAlignment="1">
      <alignment/>
    </xf>
    <xf numFmtId="0" fontId="13" fillId="0" borderId="0" xfId="0" applyFont="1" applyBorder="1" applyAlignment="1">
      <alignment vertical="center"/>
    </xf>
    <xf numFmtId="0" fontId="21" fillId="0" borderId="0" xfId="0" applyFont="1" applyFill="1" applyBorder="1" applyAlignment="1">
      <alignment vertical="center"/>
    </xf>
    <xf numFmtId="0" fontId="13" fillId="0" borderId="0" xfId="0" applyFont="1" applyBorder="1" applyAlignment="1">
      <alignment horizontal="center" vertical="center"/>
    </xf>
    <xf numFmtId="0" fontId="19" fillId="0" borderId="0" xfId="0" applyFont="1" applyBorder="1" applyAlignment="1">
      <alignment horizontal="center" vertical="center"/>
    </xf>
    <xf numFmtId="3" fontId="19" fillId="0" borderId="0" xfId="57" applyNumberFormat="1" applyFont="1" applyBorder="1" applyAlignment="1">
      <alignment horizontal="right" vertical="center"/>
    </xf>
    <xf numFmtId="0" fontId="19" fillId="0" borderId="0" xfId="0" applyFont="1" applyAlignment="1">
      <alignment vertical="center"/>
    </xf>
    <xf numFmtId="49" fontId="13" fillId="0" borderId="0" xfId="0" applyNumberFormat="1" applyFont="1" applyBorder="1" applyAlignment="1">
      <alignment vertical="center"/>
    </xf>
    <xf numFmtId="49" fontId="21"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0" xfId="57" applyNumberFormat="1" applyFont="1" applyBorder="1" applyAlignment="1">
      <alignment horizontal="right" vertical="center"/>
    </xf>
    <xf numFmtId="49" fontId="19" fillId="0" borderId="0" xfId="57" applyNumberFormat="1" applyFont="1" applyBorder="1" applyAlignment="1">
      <alignment horizontal="right" vertical="center"/>
    </xf>
    <xf numFmtId="0" fontId="10" fillId="0" borderId="0" xfId="0" applyFont="1" applyAlignment="1">
      <alignment/>
    </xf>
    <xf numFmtId="0" fontId="19" fillId="0" borderId="0" xfId="0" applyFont="1" applyAlignment="1">
      <alignment/>
    </xf>
    <xf numFmtId="182" fontId="13" fillId="0" borderId="0" xfId="57" applyNumberFormat="1" applyFont="1" applyBorder="1" applyAlignment="1">
      <alignment vertical="center"/>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82" fontId="13" fillId="0" borderId="0" xfId="57" applyNumberFormat="1" applyFont="1" applyBorder="1" applyAlignment="1" applyProtection="1">
      <alignment vertical="center"/>
      <protection/>
    </xf>
    <xf numFmtId="0" fontId="13" fillId="0" borderId="0" xfId="0" applyFont="1" applyAlignment="1">
      <alignment/>
    </xf>
    <xf numFmtId="182" fontId="13" fillId="0" borderId="0" xfId="57" applyNumberFormat="1" applyFont="1" applyBorder="1" applyAlignment="1" applyProtection="1">
      <alignment horizontal="center" vertical="center"/>
      <protection/>
    </xf>
    <xf numFmtId="49" fontId="13" fillId="0" borderId="10" xfId="57" applyNumberFormat="1" applyFont="1" applyBorder="1" applyAlignment="1" applyProtection="1">
      <alignment horizontal="center" vertical="center" wrapText="1"/>
      <protection/>
    </xf>
    <xf numFmtId="0" fontId="21" fillId="0" borderId="0" xfId="0" applyFont="1" applyAlignment="1">
      <alignment vertical="center"/>
    </xf>
    <xf numFmtId="0" fontId="18" fillId="0" borderId="0" xfId="0" applyFont="1" applyAlignment="1">
      <alignment vertical="center"/>
    </xf>
    <xf numFmtId="49" fontId="13" fillId="0" borderId="0" xfId="0" applyNumberFormat="1" applyFont="1" applyBorder="1" applyAlignment="1">
      <alignment vertical="center" wrapText="1"/>
    </xf>
    <xf numFmtId="49" fontId="13" fillId="0" borderId="0" xfId="0" applyNumberFormat="1" applyFont="1" applyAlignment="1">
      <alignment vertical="center"/>
    </xf>
    <xf numFmtId="49" fontId="19" fillId="0" borderId="0" xfId="0" applyNumberFormat="1" applyFont="1" applyAlignment="1">
      <alignment vertical="center"/>
    </xf>
    <xf numFmtId="49" fontId="13" fillId="0" borderId="0" xfId="0" applyNumberFormat="1" applyFont="1" applyBorder="1" applyAlignment="1">
      <alignment horizontal="center" vertical="center" wrapText="1"/>
    </xf>
    <xf numFmtId="0" fontId="11" fillId="0" borderId="0" xfId="0" applyFont="1" applyAlignment="1">
      <alignment/>
    </xf>
    <xf numFmtId="0" fontId="19" fillId="0" borderId="10" xfId="0" applyFont="1" applyBorder="1" applyAlignment="1">
      <alignment vertical="center" wrapText="1"/>
    </xf>
    <xf numFmtId="0" fontId="13" fillId="0" borderId="10" xfId="0" applyFont="1" applyBorder="1" applyAlignment="1">
      <alignment vertical="center"/>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xf>
    <xf numFmtId="3" fontId="19" fillId="0" borderId="0" xfId="0" applyNumberFormat="1" applyFont="1" applyAlignment="1">
      <alignment/>
    </xf>
    <xf numFmtId="3" fontId="13" fillId="0" borderId="10" xfId="0" applyNumberFormat="1" applyFont="1" applyBorder="1" applyAlignment="1">
      <alignment vertical="center"/>
    </xf>
    <xf numFmtId="49" fontId="21" fillId="0" borderId="0" xfId="0" applyNumberFormat="1" applyFont="1" applyAlignment="1">
      <alignment horizontal="center" vertical="center" wrapText="1"/>
    </xf>
    <xf numFmtId="0" fontId="13" fillId="33" borderId="10" xfId="0" applyFont="1" applyFill="1" applyBorder="1" applyAlignment="1">
      <alignment horizontal="center" vertical="center" wrapText="1"/>
    </xf>
    <xf numFmtId="0" fontId="25" fillId="0" borderId="0" xfId="0" applyFont="1" applyAlignment="1">
      <alignment/>
    </xf>
    <xf numFmtId="0" fontId="13" fillId="0" borderId="22" xfId="0" applyFont="1" applyBorder="1" applyAlignment="1">
      <alignment vertical="center"/>
    </xf>
    <xf numFmtId="0" fontId="13" fillId="0" borderId="18" xfId="0" applyFont="1" applyBorder="1" applyAlignment="1">
      <alignment vertical="center"/>
    </xf>
    <xf numFmtId="0" fontId="13" fillId="0" borderId="23" xfId="0" applyFont="1" applyBorder="1" applyAlignment="1">
      <alignment vertical="center"/>
    </xf>
    <xf numFmtId="3" fontId="19" fillId="0" borderId="24" xfId="0" applyNumberFormat="1" applyFont="1" applyBorder="1" applyAlignment="1">
      <alignment vertical="center"/>
    </xf>
    <xf numFmtId="3" fontId="19" fillId="0" borderId="25" xfId="0" applyNumberFormat="1" applyFont="1" applyBorder="1" applyAlignment="1">
      <alignment vertical="center"/>
    </xf>
    <xf numFmtId="3" fontId="19" fillId="0" borderId="26" xfId="0" applyNumberFormat="1" applyFont="1" applyBorder="1" applyAlignment="1">
      <alignment vertical="center"/>
    </xf>
    <xf numFmtId="3" fontId="19" fillId="0" borderId="27" xfId="0" applyNumberFormat="1" applyFont="1" applyBorder="1" applyAlignment="1">
      <alignment vertical="center"/>
    </xf>
    <xf numFmtId="3" fontId="19" fillId="0" borderId="28" xfId="0" applyNumberFormat="1" applyFont="1" applyBorder="1" applyAlignment="1">
      <alignment vertical="center"/>
    </xf>
    <xf numFmtId="3" fontId="19" fillId="0" borderId="29" xfId="0" applyNumberFormat="1" applyFont="1" applyBorder="1" applyAlignment="1">
      <alignment vertical="center"/>
    </xf>
    <xf numFmtId="3" fontId="19" fillId="0" borderId="30" xfId="0" applyNumberFormat="1" applyFont="1" applyBorder="1" applyAlignment="1">
      <alignment vertical="center"/>
    </xf>
    <xf numFmtId="3" fontId="19" fillId="0" borderId="31" xfId="0" applyNumberFormat="1" applyFont="1" applyBorder="1" applyAlignment="1">
      <alignment vertical="center"/>
    </xf>
    <xf numFmtId="3" fontId="19" fillId="0" borderId="32" xfId="0" applyNumberFormat="1" applyFont="1" applyBorder="1" applyAlignment="1">
      <alignment vertical="center"/>
    </xf>
    <xf numFmtId="0" fontId="19" fillId="0" borderId="33" xfId="0" applyFont="1" applyBorder="1" applyAlignment="1">
      <alignmen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0" fontId="13" fillId="0" borderId="21" xfId="0" applyFont="1" applyBorder="1" applyAlignment="1">
      <alignment horizontal="center" vertical="center" wrapText="1"/>
    </xf>
    <xf numFmtId="0" fontId="19" fillId="0" borderId="19" xfId="0" applyFont="1" applyBorder="1" applyAlignment="1">
      <alignment vertical="center" wrapText="1"/>
    </xf>
    <xf numFmtId="3" fontId="13" fillId="0" borderId="36" xfId="0" applyNumberFormat="1" applyFont="1" applyBorder="1" applyAlignment="1">
      <alignment vertical="center"/>
    </xf>
    <xf numFmtId="3" fontId="13" fillId="0" borderId="37" xfId="0" applyNumberFormat="1" applyFont="1" applyBorder="1" applyAlignment="1">
      <alignment vertical="center"/>
    </xf>
    <xf numFmtId="3" fontId="26" fillId="0" borderId="36" xfId="0" applyNumberFormat="1" applyFont="1" applyBorder="1" applyAlignment="1">
      <alignment vertical="center"/>
    </xf>
    <xf numFmtId="3" fontId="26" fillId="0" borderId="37" xfId="0" applyNumberFormat="1" applyFont="1" applyBorder="1" applyAlignment="1">
      <alignment vertical="center"/>
    </xf>
    <xf numFmtId="3" fontId="26" fillId="0" borderId="13" xfId="0" applyNumberFormat="1" applyFont="1" applyBorder="1" applyAlignment="1">
      <alignment vertical="center"/>
    </xf>
    <xf numFmtId="3" fontId="13" fillId="0" borderId="13" xfId="0" applyNumberFormat="1" applyFont="1" applyBorder="1" applyAlignment="1">
      <alignment vertical="center"/>
    </xf>
    <xf numFmtId="3" fontId="13" fillId="0" borderId="30" xfId="0" applyNumberFormat="1" applyFont="1" applyBorder="1" applyAlignment="1">
      <alignment horizontal="center" vertical="center" wrapText="1"/>
    </xf>
    <xf numFmtId="3" fontId="13" fillId="0" borderId="31" xfId="0" applyNumberFormat="1" applyFont="1" applyBorder="1" applyAlignment="1">
      <alignment horizontal="center" vertical="center" wrapText="1"/>
    </xf>
    <xf numFmtId="3" fontId="19" fillId="0" borderId="38" xfId="0" applyNumberFormat="1" applyFont="1" applyBorder="1" applyAlignment="1">
      <alignment vertical="center"/>
    </xf>
    <xf numFmtId="3" fontId="19" fillId="0" borderId="39" xfId="0" applyNumberFormat="1" applyFont="1" applyBorder="1" applyAlignment="1">
      <alignment vertical="center"/>
    </xf>
    <xf numFmtId="3" fontId="19" fillId="0" borderId="40" xfId="0" applyNumberFormat="1" applyFont="1" applyBorder="1" applyAlignment="1">
      <alignment vertical="center"/>
    </xf>
    <xf numFmtId="0" fontId="29" fillId="0" borderId="0" xfId="0" applyFont="1" applyAlignment="1">
      <alignment/>
    </xf>
    <xf numFmtId="0" fontId="2" fillId="0" borderId="0" xfId="0" applyFont="1" applyBorder="1" applyAlignment="1">
      <alignment vertical="center"/>
    </xf>
    <xf numFmtId="0" fontId="31"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3" fontId="0" fillId="0" borderId="0" xfId="0" applyNumberFormat="1" applyAlignment="1">
      <alignment/>
    </xf>
    <xf numFmtId="3" fontId="0" fillId="0" borderId="0" xfId="0" applyNumberFormat="1" applyBorder="1" applyAlignment="1">
      <alignment/>
    </xf>
    <xf numFmtId="0" fontId="22" fillId="0" borderId="15" xfId="0" applyFont="1" applyBorder="1" applyAlignment="1">
      <alignment vertical="center" wrapText="1"/>
    </xf>
    <xf numFmtId="3" fontId="19" fillId="0" borderId="41" xfId="0" applyNumberFormat="1" applyFont="1" applyBorder="1" applyAlignment="1">
      <alignment vertical="center"/>
    </xf>
    <xf numFmtId="3" fontId="19" fillId="0" borderId="42" xfId="0" applyNumberFormat="1" applyFont="1" applyBorder="1" applyAlignment="1">
      <alignment vertical="center"/>
    </xf>
    <xf numFmtId="3" fontId="19" fillId="0" borderId="18" xfId="0" applyNumberFormat="1" applyFont="1" applyBorder="1" applyAlignment="1">
      <alignment vertical="center"/>
    </xf>
    <xf numFmtId="3" fontId="19" fillId="0" borderId="43" xfId="0" applyNumberFormat="1" applyFont="1" applyBorder="1" applyAlignment="1">
      <alignment/>
    </xf>
    <xf numFmtId="3" fontId="13" fillId="33" borderId="44" xfId="0" applyNumberFormat="1" applyFont="1" applyFill="1" applyBorder="1" applyAlignment="1">
      <alignment horizontal="center" vertical="center" wrapText="1"/>
    </xf>
    <xf numFmtId="3" fontId="17" fillId="35" borderId="36" xfId="0" applyNumberFormat="1" applyFont="1" applyFill="1" applyBorder="1" applyAlignment="1">
      <alignment/>
    </xf>
    <xf numFmtId="3" fontId="17" fillId="35" borderId="37" xfId="0" applyNumberFormat="1" applyFont="1" applyFill="1" applyBorder="1" applyAlignment="1">
      <alignment/>
    </xf>
    <xf numFmtId="3" fontId="19" fillId="0" borderId="36" xfId="0" applyNumberFormat="1" applyFont="1" applyBorder="1" applyAlignment="1">
      <alignment/>
    </xf>
    <xf numFmtId="3" fontId="19" fillId="0" borderId="37" xfId="0" applyNumberFormat="1" applyFont="1" applyBorder="1" applyAlignment="1">
      <alignment/>
    </xf>
    <xf numFmtId="0" fontId="13" fillId="36" borderId="33" xfId="0" applyFont="1" applyFill="1" applyBorder="1" applyAlignment="1">
      <alignment horizontal="left"/>
    </xf>
    <xf numFmtId="3" fontId="13" fillId="38" borderId="10" xfId="0" applyNumberFormat="1" applyFont="1" applyFill="1" applyBorder="1" applyAlignment="1">
      <alignment/>
    </xf>
    <xf numFmtId="3" fontId="34" fillId="0" borderId="0" xfId="0" applyNumberFormat="1" applyFont="1" applyBorder="1" applyAlignment="1">
      <alignment vertical="center" wrapText="1"/>
    </xf>
    <xf numFmtId="0" fontId="34" fillId="0" borderId="0" xfId="0" applyFont="1" applyBorder="1" applyAlignment="1">
      <alignment vertical="center" wrapText="1"/>
    </xf>
    <xf numFmtId="0" fontId="35" fillId="0" borderId="0" xfId="0" applyFont="1" applyAlignment="1">
      <alignment/>
    </xf>
    <xf numFmtId="3" fontId="35" fillId="0" borderId="0" xfId="0" applyNumberFormat="1" applyFont="1" applyAlignment="1">
      <alignment/>
    </xf>
    <xf numFmtId="0" fontId="36" fillId="0" borderId="0" xfId="0" applyFont="1" applyAlignment="1">
      <alignment/>
    </xf>
    <xf numFmtId="3" fontId="38" fillId="0" borderId="0" xfId="0" applyNumberFormat="1" applyFont="1" applyAlignment="1">
      <alignment/>
    </xf>
    <xf numFmtId="0" fontId="38" fillId="0" borderId="0" xfId="0" applyFont="1" applyAlignment="1">
      <alignment/>
    </xf>
    <xf numFmtId="3" fontId="38" fillId="0" borderId="0" xfId="0" applyNumberFormat="1" applyFont="1" applyAlignment="1">
      <alignment vertical="center"/>
    </xf>
    <xf numFmtId="0" fontId="38" fillId="0" borderId="0" xfId="0" applyFont="1" applyAlignment="1">
      <alignment vertical="center"/>
    </xf>
    <xf numFmtId="3" fontId="35" fillId="0" borderId="0" xfId="0" applyNumberFormat="1" applyFont="1" applyAlignment="1">
      <alignment vertical="center"/>
    </xf>
    <xf numFmtId="0" fontId="35" fillId="0" borderId="0" xfId="0" applyFont="1" applyAlignment="1">
      <alignment vertical="center"/>
    </xf>
    <xf numFmtId="3" fontId="37" fillId="0" borderId="0" xfId="0" applyNumberFormat="1" applyFont="1" applyBorder="1" applyAlignment="1">
      <alignment/>
    </xf>
    <xf numFmtId="0" fontId="37" fillId="0" borderId="0" xfId="0" applyFont="1" applyBorder="1" applyAlignment="1">
      <alignment/>
    </xf>
    <xf numFmtId="3" fontId="37" fillId="0" borderId="0" xfId="0" applyNumberFormat="1" applyFont="1" applyAlignment="1">
      <alignment vertical="center"/>
    </xf>
    <xf numFmtId="0" fontId="37" fillId="0" borderId="0" xfId="0" applyFont="1" applyAlignment="1">
      <alignment vertical="center"/>
    </xf>
    <xf numFmtId="3" fontId="39" fillId="0" borderId="0" xfId="0" applyNumberFormat="1" applyFont="1" applyBorder="1" applyAlignment="1">
      <alignment/>
    </xf>
    <xf numFmtId="0" fontId="39" fillId="0" borderId="0" xfId="0" applyFont="1" applyBorder="1" applyAlignment="1">
      <alignment/>
    </xf>
    <xf numFmtId="3" fontId="39" fillId="0" borderId="0" xfId="0" applyNumberFormat="1" applyFont="1" applyAlignment="1">
      <alignment vertical="center"/>
    </xf>
    <xf numFmtId="0" fontId="39" fillId="0" borderId="0" xfId="0" applyFont="1" applyAlignment="1">
      <alignment vertical="center"/>
    </xf>
    <xf numFmtId="49" fontId="38" fillId="33" borderId="12" xfId="0" applyNumberFormat="1" applyFont="1" applyFill="1" applyBorder="1" applyAlignment="1">
      <alignment horizontal="center" vertical="center"/>
    </xf>
    <xf numFmtId="49" fontId="38" fillId="33" borderId="21" xfId="0" applyNumberFormat="1" applyFont="1" applyFill="1" applyBorder="1" applyAlignment="1">
      <alignment horizontal="center" vertical="center" wrapText="1"/>
    </xf>
    <xf numFmtId="3" fontId="13" fillId="33" borderId="45" xfId="0" applyNumberFormat="1" applyFont="1" applyFill="1" applyBorder="1" applyAlignment="1">
      <alignment horizontal="center" vertical="center" wrapText="1"/>
    </xf>
    <xf numFmtId="3" fontId="13" fillId="33" borderId="46" xfId="0" applyNumberFormat="1" applyFont="1" applyFill="1" applyBorder="1" applyAlignment="1">
      <alignment horizontal="center" vertical="center" wrapText="1"/>
    </xf>
    <xf numFmtId="0" fontId="0" fillId="0" borderId="0" xfId="0" applyAlignment="1">
      <alignment vertical="center" wrapText="1"/>
    </xf>
    <xf numFmtId="3" fontId="13" fillId="33" borderId="47" xfId="0" applyNumberFormat="1" applyFont="1" applyFill="1" applyBorder="1" applyAlignment="1">
      <alignment horizontal="center" vertical="center" wrapText="1"/>
    </xf>
    <xf numFmtId="3" fontId="13" fillId="33" borderId="10" xfId="0" applyNumberFormat="1" applyFont="1" applyFill="1" applyBorder="1" applyAlignment="1">
      <alignment horizontal="center" vertical="center" wrapText="1"/>
    </xf>
    <xf numFmtId="3" fontId="17" fillId="35" borderId="48" xfId="0" applyNumberFormat="1" applyFont="1" applyFill="1" applyBorder="1" applyAlignment="1">
      <alignment/>
    </xf>
    <xf numFmtId="3" fontId="19" fillId="0" borderId="48" xfId="0" applyNumberFormat="1" applyFont="1" applyBorder="1" applyAlignment="1">
      <alignment/>
    </xf>
    <xf numFmtId="0" fontId="22" fillId="0" borderId="16" xfId="0" applyFont="1" applyBorder="1" applyAlignment="1">
      <alignment vertical="center" wrapText="1"/>
    </xf>
    <xf numFmtId="3" fontId="6" fillId="0" borderId="15" xfId="0" applyNumberFormat="1" applyFont="1" applyBorder="1" applyAlignment="1">
      <alignment/>
    </xf>
    <xf numFmtId="3" fontId="6" fillId="0" borderId="16" xfId="0" applyNumberFormat="1" applyFont="1" applyBorder="1" applyAlignment="1">
      <alignment/>
    </xf>
    <xf numFmtId="3" fontId="6" fillId="0" borderId="49" xfId="0" applyNumberFormat="1" applyFont="1" applyBorder="1" applyAlignment="1">
      <alignment/>
    </xf>
    <xf numFmtId="3" fontId="6" fillId="0" borderId="50" xfId="0" applyNumberFormat="1" applyFont="1" applyBorder="1" applyAlignment="1">
      <alignment/>
    </xf>
    <xf numFmtId="3" fontId="6" fillId="0" borderId="51" xfId="0" applyNumberFormat="1" applyFont="1" applyBorder="1" applyAlignment="1">
      <alignment/>
    </xf>
    <xf numFmtId="3" fontId="6" fillId="0" borderId="52" xfId="0" applyNumberFormat="1" applyFont="1" applyBorder="1" applyAlignment="1">
      <alignment/>
    </xf>
    <xf numFmtId="3" fontId="19" fillId="0" borderId="48" xfId="0" applyNumberFormat="1" applyFont="1" applyBorder="1" applyAlignment="1">
      <alignment/>
    </xf>
    <xf numFmtId="3" fontId="0" fillId="0" borderId="53" xfId="0" applyNumberFormat="1" applyBorder="1" applyAlignment="1">
      <alignment/>
    </xf>
    <xf numFmtId="3" fontId="0" fillId="0" borderId="51" xfId="0" applyNumberFormat="1" applyBorder="1" applyAlignment="1">
      <alignment/>
    </xf>
    <xf numFmtId="3" fontId="13" fillId="34" borderId="54" xfId="0" applyNumberFormat="1" applyFont="1" applyFill="1" applyBorder="1" applyAlignment="1">
      <alignment/>
    </xf>
    <xf numFmtId="3" fontId="13" fillId="0" borderId="54" xfId="0" applyNumberFormat="1" applyFont="1" applyBorder="1" applyAlignment="1">
      <alignment/>
    </xf>
    <xf numFmtId="3" fontId="19" fillId="0" borderId="10" xfId="0" applyNumberFormat="1" applyFont="1" applyBorder="1" applyAlignment="1">
      <alignment vertical="center" wrapText="1"/>
    </xf>
    <xf numFmtId="0" fontId="43" fillId="0" borderId="0" xfId="0" applyFont="1" applyAlignment="1">
      <alignment/>
    </xf>
    <xf numFmtId="3" fontId="43" fillId="0" borderId="0" xfId="0" applyNumberFormat="1" applyFont="1" applyAlignment="1">
      <alignment/>
    </xf>
    <xf numFmtId="0" fontId="13" fillId="0" borderId="0" xfId="0" applyFont="1" applyAlignment="1">
      <alignment vertical="center" wrapText="1"/>
    </xf>
    <xf numFmtId="0" fontId="19" fillId="0" borderId="43" xfId="0" applyFont="1" applyBorder="1" applyAlignment="1">
      <alignment/>
    </xf>
    <xf numFmtId="0" fontId="19" fillId="0" borderId="55" xfId="0" applyFont="1" applyBorder="1" applyAlignment="1">
      <alignment/>
    </xf>
    <xf numFmtId="0" fontId="19" fillId="0" borderId="56" xfId="0" applyFont="1" applyBorder="1" applyAlignment="1">
      <alignment/>
    </xf>
    <xf numFmtId="3" fontId="19" fillId="0" borderId="23" xfId="0" applyNumberFormat="1" applyFont="1" applyBorder="1" applyAlignment="1">
      <alignment/>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 fillId="0" borderId="57" xfId="0" applyFont="1" applyBorder="1" applyAlignment="1">
      <alignment vertical="center"/>
    </xf>
    <xf numFmtId="0" fontId="47" fillId="0" borderId="45" xfId="0" applyFont="1" applyBorder="1" applyAlignment="1">
      <alignment horizontal="center" vertical="center"/>
    </xf>
    <xf numFmtId="0" fontId="47" fillId="0" borderId="58" xfId="0" applyFont="1" applyBorder="1" applyAlignment="1">
      <alignment horizontal="center" vertical="center"/>
    </xf>
    <xf numFmtId="0" fontId="47" fillId="0" borderId="46" xfId="0" applyFont="1" applyBorder="1" applyAlignment="1">
      <alignment horizontal="center" vertical="center"/>
    </xf>
    <xf numFmtId="3" fontId="0" fillId="0" borderId="29" xfId="0" applyNumberFormat="1" applyFont="1" applyBorder="1" applyAlignment="1">
      <alignment horizontal="center" vertical="center"/>
    </xf>
    <xf numFmtId="3" fontId="0" fillId="0" borderId="28" xfId="0" applyNumberFormat="1" applyFont="1" applyBorder="1" applyAlignment="1">
      <alignment vertical="center"/>
    </xf>
    <xf numFmtId="3" fontId="0" fillId="0" borderId="27" xfId="0" applyNumberFormat="1" applyFont="1" applyBorder="1" applyAlignment="1">
      <alignment horizontal="right" vertical="center"/>
    </xf>
    <xf numFmtId="3" fontId="0" fillId="0" borderId="34" xfId="0" applyNumberFormat="1" applyFont="1" applyBorder="1" applyAlignment="1">
      <alignment horizontal="center" vertical="center"/>
    </xf>
    <xf numFmtId="3" fontId="0" fillId="0" borderId="59" xfId="0" applyNumberFormat="1" applyFont="1" applyBorder="1" applyAlignment="1">
      <alignment horizontal="center" vertical="center"/>
    </xf>
    <xf numFmtId="3" fontId="0" fillId="0" borderId="59" xfId="0" applyNumberFormat="1" applyFont="1" applyBorder="1" applyAlignment="1">
      <alignment vertical="center"/>
    </xf>
    <xf numFmtId="3" fontId="2" fillId="0" borderId="13" xfId="0" applyNumberFormat="1" applyFont="1" applyBorder="1" applyAlignment="1">
      <alignment horizontal="right" vertical="center"/>
    </xf>
    <xf numFmtId="0" fontId="2" fillId="0" borderId="60" xfId="0" applyFont="1" applyBorder="1" applyAlignment="1">
      <alignment vertical="center"/>
    </xf>
    <xf numFmtId="3" fontId="0" fillId="0" borderId="58" xfId="0" applyNumberFormat="1" applyFont="1" applyBorder="1" applyAlignment="1">
      <alignment horizontal="center" vertical="center"/>
    </xf>
    <xf numFmtId="3" fontId="0" fillId="0" borderId="27" xfId="0" applyNumberFormat="1" applyFont="1" applyBorder="1" applyAlignment="1">
      <alignment vertical="center"/>
    </xf>
    <xf numFmtId="0" fontId="0" fillId="0" borderId="0" xfId="0" applyFont="1" applyFill="1" applyAlignment="1">
      <alignment vertical="center"/>
    </xf>
    <xf numFmtId="0" fontId="0" fillId="0" borderId="0" xfId="0" applyFont="1" applyFill="1" applyAlignment="1">
      <alignment/>
    </xf>
    <xf numFmtId="2" fontId="2" fillId="0" borderId="27" xfId="50" applyNumberFormat="1" applyFont="1" applyFill="1" applyBorder="1" applyAlignment="1">
      <alignment horizontal="center"/>
      <protection/>
    </xf>
    <xf numFmtId="0" fontId="6" fillId="0" borderId="27" xfId="50" applyFont="1" applyFill="1" applyBorder="1" applyAlignment="1">
      <alignment horizontal="center" vertical="center"/>
      <protection/>
    </xf>
    <xf numFmtId="0" fontId="0" fillId="0" borderId="0" xfId="50" applyFont="1" applyFill="1">
      <alignment/>
      <protection/>
    </xf>
    <xf numFmtId="0" fontId="49" fillId="0" borderId="0" xfId="50" applyFont="1" applyFill="1" applyAlignment="1">
      <alignment horizontal="left" vertical="center"/>
      <protection/>
    </xf>
    <xf numFmtId="0" fontId="48" fillId="0" borderId="0" xfId="50" applyFont="1" applyFill="1" applyAlignment="1">
      <alignment horizontal="left" vertical="center"/>
      <protection/>
    </xf>
    <xf numFmtId="0" fontId="0" fillId="0" borderId="0" xfId="0" applyFont="1" applyFill="1" applyAlignment="1">
      <alignment horizontal="center" vertical="center"/>
    </xf>
    <xf numFmtId="0" fontId="19" fillId="0" borderId="34" xfId="0" applyFont="1" applyBorder="1" applyAlignment="1">
      <alignment horizontal="left"/>
    </xf>
    <xf numFmtId="0" fontId="19" fillId="0" borderId="11" xfId="0" applyFont="1" applyBorder="1" applyAlignment="1">
      <alignment horizontal="center"/>
    </xf>
    <xf numFmtId="0" fontId="19" fillId="0" borderId="22" xfId="0" applyFont="1" applyBorder="1" applyAlignment="1">
      <alignment horizontal="left"/>
    </xf>
    <xf numFmtId="0" fontId="13" fillId="0" borderId="21" xfId="0" applyFont="1" applyBorder="1" applyAlignment="1">
      <alignment horizontal="center" vertical="center"/>
    </xf>
    <xf numFmtId="0" fontId="0" fillId="0" borderId="15" xfId="0" applyFont="1" applyBorder="1" applyAlignment="1">
      <alignment vertical="center"/>
    </xf>
    <xf numFmtId="0" fontId="0" fillId="0" borderId="15" xfId="0" applyFont="1" applyBorder="1" applyAlignment="1">
      <alignment vertical="center" wrapText="1"/>
    </xf>
    <xf numFmtId="3" fontId="13" fillId="0" borderId="0" xfId="0" applyNumberFormat="1" applyFont="1" applyBorder="1" applyAlignment="1" applyProtection="1">
      <alignment vertical="center"/>
      <protection/>
    </xf>
    <xf numFmtId="3" fontId="13" fillId="0" borderId="0" xfId="0" applyNumberFormat="1" applyFont="1" applyBorder="1" applyAlignment="1" applyProtection="1">
      <alignment horizontal="center" vertical="center"/>
      <protection/>
    </xf>
    <xf numFmtId="3" fontId="13" fillId="0" borderId="0" xfId="57" applyNumberFormat="1" applyFont="1" applyBorder="1" applyAlignment="1" applyProtection="1">
      <alignment vertical="center"/>
      <protection/>
    </xf>
    <xf numFmtId="3" fontId="13" fillId="0" borderId="0" xfId="0" applyNumberFormat="1" applyFont="1" applyAlignment="1">
      <alignment/>
    </xf>
    <xf numFmtId="3" fontId="13" fillId="33" borderId="61" xfId="0" applyNumberFormat="1" applyFont="1" applyFill="1" applyBorder="1" applyAlignment="1">
      <alignment horizontal="center" vertical="center" wrapText="1"/>
    </xf>
    <xf numFmtId="3" fontId="13" fillId="0" borderId="10" xfId="0" applyNumberFormat="1" applyFont="1" applyBorder="1" applyAlignment="1">
      <alignment vertical="center" wrapText="1"/>
    </xf>
    <xf numFmtId="0" fontId="13" fillId="0" borderId="62" xfId="0" applyFont="1" applyBorder="1" applyAlignment="1">
      <alignment vertical="center"/>
    </xf>
    <xf numFmtId="0" fontId="13" fillId="0" borderId="17" xfId="0" applyFont="1" applyBorder="1" applyAlignment="1">
      <alignment vertical="center"/>
    </xf>
    <xf numFmtId="0" fontId="13" fillId="0" borderId="56" xfId="0" applyFont="1" applyBorder="1" applyAlignment="1">
      <alignment vertical="center"/>
    </xf>
    <xf numFmtId="3" fontId="19" fillId="0" borderId="25" xfId="0" applyNumberFormat="1" applyFont="1" applyBorder="1" applyAlignment="1">
      <alignment horizontal="right" vertical="center"/>
    </xf>
    <xf numFmtId="204" fontId="19" fillId="0" borderId="25" xfId="0" applyNumberFormat="1" applyFont="1" applyBorder="1" applyAlignment="1">
      <alignment horizontal="right" vertical="center"/>
    </xf>
    <xf numFmtId="204" fontId="19" fillId="0" borderId="25" xfId="0" applyNumberFormat="1" applyFont="1" applyBorder="1" applyAlignment="1">
      <alignment vertical="center"/>
    </xf>
    <xf numFmtId="204" fontId="19" fillId="0" borderId="28" xfId="0" applyNumberFormat="1" applyFont="1" applyBorder="1" applyAlignment="1">
      <alignment vertical="center"/>
    </xf>
    <xf numFmtId="4" fontId="19" fillId="0" borderId="32" xfId="0" applyNumberFormat="1" applyFont="1" applyBorder="1" applyAlignment="1">
      <alignment vertical="center"/>
    </xf>
    <xf numFmtId="4" fontId="19" fillId="0" borderId="28" xfId="0" applyNumberFormat="1" applyFont="1" applyBorder="1" applyAlignment="1">
      <alignment vertical="center"/>
    </xf>
    <xf numFmtId="3" fontId="19" fillId="0" borderId="63" xfId="0" applyNumberFormat="1" applyFont="1" applyBorder="1" applyAlignment="1">
      <alignment vertical="center"/>
    </xf>
    <xf numFmtId="0" fontId="44" fillId="0" borderId="15" xfId="0" applyFont="1" applyBorder="1" applyAlignment="1">
      <alignment horizontal="left" indent="2"/>
    </xf>
    <xf numFmtId="3" fontId="19" fillId="0" borderId="64" xfId="0" applyNumberFormat="1" applyFont="1" applyBorder="1" applyAlignment="1">
      <alignment vertical="center"/>
    </xf>
    <xf numFmtId="0" fontId="50" fillId="0" borderId="15" xfId="0" applyFont="1" applyBorder="1" applyAlignment="1">
      <alignment horizontal="left" vertical="center" wrapText="1" indent="2"/>
    </xf>
    <xf numFmtId="3" fontId="19" fillId="0" borderId="65" xfId="0" applyNumberFormat="1" applyFont="1" applyBorder="1" applyAlignment="1">
      <alignment/>
    </xf>
    <xf numFmtId="3" fontId="19" fillId="0" borderId="27" xfId="0" applyNumberFormat="1" applyFont="1" applyBorder="1" applyAlignment="1">
      <alignment/>
    </xf>
    <xf numFmtId="204" fontId="19" fillId="0" borderId="40" xfId="0" applyNumberFormat="1" applyFont="1" applyBorder="1" applyAlignment="1">
      <alignment vertical="center"/>
    </xf>
    <xf numFmtId="0" fontId="44" fillId="0" borderId="15" xfId="0" applyFont="1" applyBorder="1" applyAlignment="1">
      <alignment horizontal="left" wrapText="1" indent="2"/>
    </xf>
    <xf numFmtId="0" fontId="50" fillId="0" borderId="15" xfId="0" applyFont="1" applyBorder="1" applyAlignment="1">
      <alignment horizontal="left" wrapText="1" indent="2"/>
    </xf>
    <xf numFmtId="0" fontId="50" fillId="0" borderId="15" xfId="0" applyFont="1" applyBorder="1" applyAlignment="1">
      <alignment horizontal="left" indent="2"/>
    </xf>
    <xf numFmtId="0" fontId="52" fillId="0" borderId="15" xfId="0" applyFont="1" applyBorder="1" applyAlignment="1">
      <alignment horizontal="left" vertical="center" wrapText="1" indent="2"/>
    </xf>
    <xf numFmtId="3" fontId="19" fillId="0" borderId="65" xfId="0" applyNumberFormat="1" applyFont="1" applyBorder="1" applyAlignment="1">
      <alignment vertical="center"/>
    </xf>
    <xf numFmtId="0" fontId="52" fillId="0" borderId="15" xfId="0" applyFont="1" applyBorder="1" applyAlignment="1">
      <alignment horizontal="left" wrapText="1" indent="2"/>
    </xf>
    <xf numFmtId="0" fontId="19" fillId="0" borderId="15" xfId="0" applyFont="1" applyBorder="1" applyAlignment="1">
      <alignment horizontal="left" indent="2"/>
    </xf>
    <xf numFmtId="0" fontId="50" fillId="0" borderId="16" xfId="0" applyFont="1" applyBorder="1" applyAlignment="1">
      <alignment horizontal="left" vertical="center" wrapText="1" indent="2"/>
    </xf>
    <xf numFmtId="3" fontId="13" fillId="0" borderId="66" xfId="0" applyNumberFormat="1" applyFont="1" applyBorder="1" applyAlignment="1">
      <alignment vertical="center"/>
    </xf>
    <xf numFmtId="0" fontId="19" fillId="0" borderId="27" xfId="0" applyFont="1" applyBorder="1" applyAlignment="1">
      <alignment/>
    </xf>
    <xf numFmtId="0" fontId="19" fillId="0" borderId="27" xfId="0" applyFont="1" applyBorder="1" applyAlignment="1">
      <alignment vertical="center" wrapText="1"/>
    </xf>
    <xf numFmtId="3" fontId="19" fillId="0" borderId="26" xfId="0" applyNumberFormat="1" applyFont="1" applyBorder="1" applyAlignment="1">
      <alignment horizontal="right" vertical="center"/>
    </xf>
    <xf numFmtId="3" fontId="19" fillId="0" borderId="26" xfId="0" applyNumberFormat="1" applyFont="1" applyBorder="1" applyAlignment="1">
      <alignment vertical="center" wrapText="1"/>
    </xf>
    <xf numFmtId="3" fontId="19" fillId="0" borderId="24" xfId="0" applyNumberFormat="1" applyFont="1" applyBorder="1" applyAlignment="1">
      <alignment vertical="center" wrapText="1"/>
    </xf>
    <xf numFmtId="3" fontId="19" fillId="0" borderId="25" xfId="0" applyNumberFormat="1" applyFont="1" applyBorder="1" applyAlignment="1">
      <alignment vertical="center" wrapText="1"/>
    </xf>
    <xf numFmtId="0" fontId="54" fillId="0" borderId="0" xfId="50" applyFont="1" applyFill="1" applyAlignment="1">
      <alignment horizontal="left" vertical="center"/>
      <protection/>
    </xf>
    <xf numFmtId="3" fontId="0" fillId="0" borderId="18" xfId="0" applyNumberFormat="1" applyFont="1" applyBorder="1" applyAlignment="1">
      <alignment horizontal="center" vertical="center"/>
    </xf>
    <xf numFmtId="3" fontId="0" fillId="0" borderId="67" xfId="0" applyNumberFormat="1" applyFont="1" applyBorder="1" applyAlignment="1">
      <alignment horizontal="center" vertical="center"/>
    </xf>
    <xf numFmtId="3" fontId="0" fillId="0" borderId="68" xfId="0" applyNumberFormat="1" applyFont="1" applyBorder="1" applyAlignment="1">
      <alignment vertical="center"/>
    </xf>
    <xf numFmtId="3" fontId="0" fillId="0" borderId="31" xfId="0" applyNumberFormat="1" applyFont="1" applyBorder="1" applyAlignment="1">
      <alignment vertical="center"/>
    </xf>
    <xf numFmtId="0" fontId="3" fillId="0" borderId="15" xfId="0" applyFont="1" applyBorder="1" applyAlignment="1">
      <alignment vertical="center" wrapText="1"/>
    </xf>
    <xf numFmtId="0" fontId="3" fillId="0" borderId="15" xfId="0" applyFont="1" applyBorder="1" applyAlignment="1">
      <alignment horizontal="center" vertical="center"/>
    </xf>
    <xf numFmtId="3" fontId="3" fillId="0" borderId="15" xfId="0" applyNumberFormat="1" applyFont="1" applyBorder="1" applyAlignment="1">
      <alignment vertical="center"/>
    </xf>
    <xf numFmtId="3" fontId="3" fillId="0" borderId="15" xfId="0" applyNumberFormat="1"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3" fontId="3" fillId="0" borderId="16" xfId="0" applyNumberFormat="1" applyFont="1" applyBorder="1" applyAlignment="1">
      <alignment horizontal="center" vertical="center"/>
    </xf>
    <xf numFmtId="0" fontId="3" fillId="34" borderId="10" xfId="0" applyFont="1" applyFill="1" applyBorder="1" applyAlignment="1">
      <alignment horizontal="center" vertical="center"/>
    </xf>
    <xf numFmtId="3" fontId="3" fillId="34" borderId="10" xfId="0" applyNumberFormat="1" applyFont="1" applyFill="1" applyBorder="1" applyAlignment="1">
      <alignment horizontal="center" vertical="center"/>
    </xf>
    <xf numFmtId="3" fontId="3" fillId="34" borderId="10" xfId="0" applyNumberFormat="1" applyFont="1" applyFill="1" applyBorder="1" applyAlignment="1">
      <alignment vertical="center"/>
    </xf>
    <xf numFmtId="3" fontId="3" fillId="0" borderId="15" xfId="0" applyNumberFormat="1" applyFont="1" applyBorder="1" applyAlignment="1" quotePrefix="1">
      <alignment vertical="center"/>
    </xf>
    <xf numFmtId="3" fontId="3" fillId="34" borderId="10" xfId="57" applyNumberFormat="1" applyFont="1" applyFill="1" applyBorder="1" applyAlignment="1">
      <alignment horizontal="right" vertical="center"/>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3" fontId="10" fillId="0" borderId="10" xfId="57" applyNumberFormat="1" applyFont="1" applyBorder="1" applyAlignment="1">
      <alignment horizontal="right" vertical="center"/>
    </xf>
    <xf numFmtId="3" fontId="10" fillId="35" borderId="10" xfId="57" applyNumberFormat="1" applyFont="1" applyFill="1" applyBorder="1" applyAlignment="1">
      <alignment horizontal="right" vertical="center"/>
    </xf>
    <xf numFmtId="3" fontId="10" fillId="33" borderId="10" xfId="57" applyNumberFormat="1" applyFont="1" applyFill="1" applyBorder="1" applyAlignment="1">
      <alignment horizontal="right"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3" fontId="33" fillId="0" borderId="0" xfId="57" applyNumberFormat="1" applyFont="1" applyFill="1" applyBorder="1" applyAlignment="1">
      <alignment horizontal="right" vertical="center"/>
    </xf>
    <xf numFmtId="3" fontId="58" fillId="36" borderId="10" xfId="57" applyNumberFormat="1" applyFont="1" applyFill="1" applyBorder="1" applyAlignment="1">
      <alignment horizontal="right" vertical="center"/>
    </xf>
    <xf numFmtId="0" fontId="10" fillId="0" borderId="12" xfId="0" applyFont="1" applyBorder="1" applyAlignment="1">
      <alignment horizontal="center" vertical="center"/>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3" fontId="10" fillId="0" borderId="12" xfId="57" applyNumberFormat="1" applyFont="1" applyBorder="1" applyAlignment="1">
      <alignment horizontal="right" vertical="center"/>
    </xf>
    <xf numFmtId="3" fontId="10" fillId="35" borderId="12" xfId="57" applyNumberFormat="1" applyFont="1" applyFill="1" applyBorder="1" applyAlignment="1">
      <alignment horizontal="right" vertical="center"/>
    </xf>
    <xf numFmtId="3" fontId="10" fillId="33" borderId="12" xfId="57" applyNumberFormat="1" applyFont="1" applyFill="1" applyBorder="1" applyAlignment="1">
      <alignment horizontal="righ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horizontal="center" vertical="center" wrapText="1"/>
    </xf>
    <xf numFmtId="3" fontId="10" fillId="0" borderId="15" xfId="57" applyNumberFormat="1" applyFont="1" applyBorder="1" applyAlignment="1">
      <alignment horizontal="right" vertical="center"/>
    </xf>
    <xf numFmtId="3" fontId="10" fillId="0" borderId="14" xfId="57" applyNumberFormat="1" applyFont="1" applyBorder="1" applyAlignment="1">
      <alignment horizontal="right" vertical="center"/>
    </xf>
    <xf numFmtId="3" fontId="10" fillId="35" borderId="15" xfId="57" applyNumberFormat="1" applyFont="1" applyFill="1" applyBorder="1" applyAlignment="1">
      <alignment horizontal="right" vertical="center"/>
    </xf>
    <xf numFmtId="3" fontId="10" fillId="33" borderId="15" xfId="57" applyNumberFormat="1" applyFont="1" applyFill="1" applyBorder="1" applyAlignment="1">
      <alignment horizontal="righ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horizontal="center" vertical="center" wrapText="1"/>
    </xf>
    <xf numFmtId="3" fontId="10" fillId="0" borderId="16" xfId="57" applyNumberFormat="1" applyFont="1" applyBorder="1" applyAlignment="1">
      <alignment horizontal="right" vertical="center"/>
    </xf>
    <xf numFmtId="3" fontId="10" fillId="35" borderId="16" xfId="57" applyNumberFormat="1" applyFont="1" applyFill="1" applyBorder="1" applyAlignment="1">
      <alignment horizontal="right" vertical="center"/>
    </xf>
    <xf numFmtId="3" fontId="10" fillId="33" borderId="16" xfId="57" applyNumberFormat="1" applyFont="1" applyFill="1" applyBorder="1" applyAlignment="1">
      <alignment horizontal="right" vertical="center"/>
    </xf>
    <xf numFmtId="3" fontId="33" fillId="37" borderId="10" xfId="57" applyNumberFormat="1" applyFont="1" applyFill="1" applyBorder="1" applyAlignment="1">
      <alignment horizontal="right" vertical="center"/>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horizontal="center" vertical="center" wrapText="1"/>
    </xf>
    <xf numFmtId="3" fontId="10" fillId="35" borderId="14" xfId="57" applyNumberFormat="1" applyFont="1" applyFill="1" applyBorder="1" applyAlignment="1">
      <alignment horizontal="right" vertical="center"/>
    </xf>
    <xf numFmtId="3" fontId="10" fillId="33" borderId="14" xfId="57" applyNumberFormat="1" applyFont="1" applyFill="1" applyBorder="1" applyAlignment="1">
      <alignment horizontal="right" vertical="center"/>
    </xf>
    <xf numFmtId="3" fontId="3" fillId="34" borderId="21" xfId="57" applyNumberFormat="1" applyFont="1" applyFill="1" applyBorder="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57" fillId="0" borderId="12" xfId="0" applyFont="1" applyBorder="1" applyAlignment="1">
      <alignment horizontal="center" vertical="center"/>
    </xf>
    <xf numFmtId="0" fontId="57" fillId="0" borderId="14" xfId="0" applyFont="1" applyBorder="1" applyAlignment="1">
      <alignment horizontal="center" vertical="center"/>
    </xf>
    <xf numFmtId="0" fontId="10" fillId="0" borderId="15" xfId="0" applyFont="1" applyBorder="1" applyAlignment="1">
      <alignment vertical="center"/>
    </xf>
    <xf numFmtId="0" fontId="3" fillId="0" borderId="10" xfId="0" applyFont="1" applyBorder="1" applyAlignment="1">
      <alignment/>
    </xf>
    <xf numFmtId="3" fontId="3" fillId="0" borderId="10" xfId="0" applyNumberFormat="1" applyFont="1" applyBorder="1" applyAlignment="1">
      <alignment/>
    </xf>
    <xf numFmtId="3" fontId="3" fillId="0" borderId="10" xfId="0" applyNumberFormat="1" applyFont="1" applyBorder="1" applyAlignment="1">
      <alignment wrapText="1"/>
    </xf>
    <xf numFmtId="0" fontId="3" fillId="35" borderId="12" xfId="0" applyFont="1" applyFill="1" applyBorder="1" applyAlignment="1">
      <alignment/>
    </xf>
    <xf numFmtId="3" fontId="3" fillId="35" borderId="12" xfId="0" applyNumberFormat="1" applyFont="1" applyFill="1" applyBorder="1" applyAlignment="1">
      <alignment wrapText="1"/>
    </xf>
    <xf numFmtId="49" fontId="38" fillId="33" borderId="69" xfId="0" applyNumberFormat="1" applyFont="1" applyFill="1" applyBorder="1" applyAlignment="1">
      <alignment horizontal="center" vertical="center"/>
    </xf>
    <xf numFmtId="49" fontId="13" fillId="33" borderId="54" xfId="0" applyNumberFormat="1" applyFont="1" applyFill="1" applyBorder="1" applyAlignment="1">
      <alignment horizontal="center" vertical="center" wrapText="1"/>
    </xf>
    <xf numFmtId="0" fontId="0" fillId="0" borderId="0" xfId="0" applyFont="1" applyBorder="1" applyAlignment="1">
      <alignment/>
    </xf>
    <xf numFmtId="3" fontId="0" fillId="0" borderId="0" xfId="0" applyNumberFormat="1" applyFont="1" applyBorder="1" applyAlignment="1">
      <alignment/>
    </xf>
    <xf numFmtId="0" fontId="11" fillId="0" borderId="10" xfId="0" applyFont="1" applyBorder="1" applyAlignment="1">
      <alignment wrapText="1"/>
    </xf>
    <xf numFmtId="0" fontId="6" fillId="0" borderId="15" xfId="0" applyFont="1" applyBorder="1" applyAlignment="1">
      <alignment vertical="center" wrapText="1"/>
    </xf>
    <xf numFmtId="0" fontId="27" fillId="0" borderId="14" xfId="0" applyFont="1" applyBorder="1" applyAlignment="1">
      <alignment vertical="center" wrapText="1"/>
    </xf>
    <xf numFmtId="0" fontId="0" fillId="0" borderId="0" xfId="0" applyFont="1" applyBorder="1" applyAlignment="1">
      <alignment vertical="center" wrapText="1"/>
    </xf>
    <xf numFmtId="3" fontId="0" fillId="0" borderId="0" xfId="0" applyNumberFormat="1" applyFont="1" applyAlignment="1">
      <alignment/>
    </xf>
    <xf numFmtId="0" fontId="59" fillId="37" borderId="12" xfId="0" applyFont="1" applyFill="1" applyBorder="1" applyAlignment="1">
      <alignment/>
    </xf>
    <xf numFmtId="0" fontId="59" fillId="37" borderId="15" xfId="0" applyFont="1" applyFill="1" applyBorder="1" applyAlignment="1">
      <alignment horizontal="left"/>
    </xf>
    <xf numFmtId="0" fontId="60" fillId="37" borderId="15" xfId="0" applyFont="1" applyFill="1" applyBorder="1" applyAlignment="1">
      <alignment horizontal="left" vertical="center" wrapText="1"/>
    </xf>
    <xf numFmtId="0" fontId="61" fillId="37" borderId="15" xfId="0" applyFont="1" applyFill="1" applyBorder="1" applyAlignment="1">
      <alignment horizontal="left" vertical="center" wrapText="1"/>
    </xf>
    <xf numFmtId="3" fontId="18" fillId="39" borderId="36" xfId="0" applyNumberFormat="1" applyFont="1" applyFill="1" applyBorder="1" applyAlignment="1">
      <alignment vertical="center"/>
    </xf>
    <xf numFmtId="3" fontId="18" fillId="39" borderId="37" xfId="0" applyNumberFormat="1" applyFont="1" applyFill="1" applyBorder="1" applyAlignment="1">
      <alignment vertical="center"/>
    </xf>
    <xf numFmtId="3" fontId="18" fillId="39" borderId="70" xfId="0" applyNumberFormat="1" applyFont="1" applyFill="1" applyBorder="1" applyAlignment="1">
      <alignment vertical="center"/>
    </xf>
    <xf numFmtId="3" fontId="18" fillId="39" borderId="13" xfId="0" applyNumberFormat="1" applyFont="1" applyFill="1" applyBorder="1" applyAlignment="1">
      <alignment vertical="center"/>
    </xf>
    <xf numFmtId="3" fontId="19" fillId="0" borderId="10" xfId="0" applyNumberFormat="1" applyFont="1" applyBorder="1" applyAlignment="1">
      <alignment horizontal="right" vertical="center" wrapText="1"/>
    </xf>
    <xf numFmtId="3" fontId="19" fillId="0" borderId="25" xfId="0" applyNumberFormat="1" applyFont="1" applyBorder="1" applyAlignment="1">
      <alignment horizontal="right" vertical="center" wrapText="1"/>
    </xf>
    <xf numFmtId="3" fontId="19" fillId="0" borderId="71" xfId="0" applyNumberFormat="1" applyFont="1" applyBorder="1" applyAlignment="1">
      <alignment vertical="center" wrapText="1"/>
    </xf>
    <xf numFmtId="3" fontId="19" fillId="0" borderId="19" xfId="0" applyNumberFormat="1" applyFont="1" applyBorder="1" applyAlignment="1">
      <alignment horizontal="right" vertical="center" wrapText="1"/>
    </xf>
    <xf numFmtId="3" fontId="19" fillId="0" borderId="38" xfId="0" applyNumberFormat="1" applyFont="1" applyBorder="1" applyAlignment="1">
      <alignment vertical="center" wrapText="1"/>
    </xf>
    <xf numFmtId="3" fontId="19" fillId="0" borderId="39" xfId="0" applyNumberFormat="1" applyFont="1" applyBorder="1" applyAlignment="1">
      <alignment vertical="center" wrapText="1"/>
    </xf>
    <xf numFmtId="3" fontId="19" fillId="0" borderId="40" xfId="0" applyNumberFormat="1" applyFont="1" applyBorder="1" applyAlignment="1">
      <alignment vertical="center" wrapText="1"/>
    </xf>
    <xf numFmtId="3" fontId="19" fillId="0" borderId="10" xfId="0" applyNumberFormat="1" applyFont="1" applyBorder="1" applyAlignment="1">
      <alignment vertical="center"/>
    </xf>
    <xf numFmtId="3" fontId="58" fillId="39" borderId="36" xfId="0" applyNumberFormat="1" applyFont="1" applyFill="1" applyBorder="1" applyAlignment="1">
      <alignment vertical="center"/>
    </xf>
    <xf numFmtId="3" fontId="58" fillId="39" borderId="37" xfId="0" applyNumberFormat="1" applyFont="1" applyFill="1" applyBorder="1" applyAlignment="1">
      <alignment vertical="center"/>
    </xf>
    <xf numFmtId="3" fontId="58" fillId="39" borderId="70" xfId="0" applyNumberFormat="1" applyFont="1" applyFill="1" applyBorder="1" applyAlignment="1">
      <alignment vertical="center"/>
    </xf>
    <xf numFmtId="0" fontId="19" fillId="39" borderId="17" xfId="0" applyFont="1" applyFill="1" applyBorder="1" applyAlignment="1">
      <alignment/>
    </xf>
    <xf numFmtId="0" fontId="19" fillId="39" borderId="0" xfId="0" applyFont="1" applyFill="1" applyBorder="1" applyAlignment="1">
      <alignment/>
    </xf>
    <xf numFmtId="3" fontId="19" fillId="39" borderId="0" xfId="0" applyNumberFormat="1" applyFont="1" applyFill="1" applyBorder="1" applyAlignment="1">
      <alignment/>
    </xf>
    <xf numFmtId="3" fontId="19" fillId="39" borderId="18" xfId="0" applyNumberFormat="1" applyFont="1" applyFill="1" applyBorder="1" applyAlignment="1">
      <alignment/>
    </xf>
    <xf numFmtId="3" fontId="24" fillId="40" borderId="36" xfId="0" applyNumberFormat="1" applyFont="1" applyFill="1" applyBorder="1" applyAlignment="1">
      <alignment vertical="center"/>
    </xf>
    <xf numFmtId="3" fontId="24" fillId="40" borderId="37" xfId="0" applyNumberFormat="1" applyFont="1" applyFill="1" applyBorder="1" applyAlignment="1">
      <alignment vertical="center"/>
    </xf>
    <xf numFmtId="3" fontId="24" fillId="40" borderId="70" xfId="0" applyNumberFormat="1" applyFont="1" applyFill="1" applyBorder="1" applyAlignment="1">
      <alignment vertical="center"/>
    </xf>
    <xf numFmtId="0" fontId="21" fillId="0" borderId="0" xfId="0" applyFont="1" applyBorder="1" applyAlignment="1">
      <alignment horizontal="center" vertical="center" wrapText="1"/>
    </xf>
    <xf numFmtId="3" fontId="21" fillId="0" borderId="0" xfId="0" applyNumberFormat="1" applyFont="1" applyBorder="1" applyAlignment="1">
      <alignment vertical="center"/>
    </xf>
    <xf numFmtId="3" fontId="21" fillId="41" borderId="10" xfId="0" applyNumberFormat="1" applyFont="1" applyFill="1" applyBorder="1" applyAlignment="1">
      <alignment horizontal="center" vertical="center" wrapText="1"/>
    </xf>
    <xf numFmtId="3" fontId="16" fillId="0" borderId="12" xfId="0" applyNumberFormat="1" applyFont="1" applyFill="1" applyBorder="1" applyAlignment="1">
      <alignment/>
    </xf>
    <xf numFmtId="3" fontId="11" fillId="36" borderId="10" xfId="0" applyNumberFormat="1" applyFont="1" applyFill="1" applyBorder="1" applyAlignment="1">
      <alignment/>
    </xf>
    <xf numFmtId="3" fontId="11" fillId="36" borderId="54" xfId="0" applyNumberFormat="1" applyFont="1" applyFill="1" applyBorder="1" applyAlignment="1">
      <alignment/>
    </xf>
    <xf numFmtId="3" fontId="11" fillId="36" borderId="36" xfId="0" applyNumberFormat="1" applyFont="1" applyFill="1" applyBorder="1" applyAlignment="1">
      <alignment/>
    </xf>
    <xf numFmtId="3" fontId="11" fillId="36" borderId="48" xfId="0" applyNumberFormat="1" applyFont="1" applyFill="1" applyBorder="1" applyAlignment="1">
      <alignment/>
    </xf>
    <xf numFmtId="3" fontId="16" fillId="0" borderId="0" xfId="0" applyNumberFormat="1" applyFont="1" applyBorder="1" applyAlignment="1">
      <alignment/>
    </xf>
    <xf numFmtId="3" fontId="6" fillId="42" borderId="39" xfId="0" applyNumberFormat="1" applyFont="1" applyFill="1" applyBorder="1" applyAlignment="1">
      <alignment/>
    </xf>
    <xf numFmtId="3" fontId="6" fillId="33" borderId="72" xfId="0" applyNumberFormat="1" applyFont="1" applyFill="1" applyBorder="1" applyAlignment="1">
      <alignment/>
    </xf>
    <xf numFmtId="3" fontId="12" fillId="42" borderId="27" xfId="0" applyNumberFormat="1" applyFont="1" applyFill="1" applyBorder="1" applyAlignment="1">
      <alignment/>
    </xf>
    <xf numFmtId="3" fontId="12" fillId="33" borderId="73" xfId="0" applyNumberFormat="1" applyFont="1" applyFill="1" applyBorder="1" applyAlignment="1">
      <alignment/>
    </xf>
    <xf numFmtId="3" fontId="16" fillId="0" borderId="38" xfId="0" applyNumberFormat="1" applyFont="1" applyBorder="1" applyAlignment="1">
      <alignment/>
    </xf>
    <xf numFmtId="3" fontId="27" fillId="37" borderId="10" xfId="0" applyNumberFormat="1" applyFont="1" applyFill="1" applyBorder="1" applyAlignment="1">
      <alignment/>
    </xf>
    <xf numFmtId="3" fontId="27" fillId="37" borderId="36" xfId="0" applyNumberFormat="1" applyFont="1" applyFill="1" applyBorder="1" applyAlignment="1">
      <alignment/>
    </xf>
    <xf numFmtId="3" fontId="27" fillId="37" borderId="37" xfId="0" applyNumberFormat="1" applyFont="1" applyFill="1" applyBorder="1" applyAlignment="1">
      <alignment/>
    </xf>
    <xf numFmtId="3" fontId="27" fillId="37" borderId="48" xfId="0" applyNumberFormat="1" applyFont="1" applyFill="1" applyBorder="1" applyAlignment="1">
      <alignment/>
    </xf>
    <xf numFmtId="3" fontId="11" fillId="36" borderId="37" xfId="0" applyNumberFormat="1" applyFont="1" applyFill="1" applyBorder="1" applyAlignment="1">
      <alignment/>
    </xf>
    <xf numFmtId="3" fontId="16" fillId="0" borderId="0" xfId="0" applyNumberFormat="1" applyFont="1" applyBorder="1" applyAlignment="1">
      <alignment/>
    </xf>
    <xf numFmtId="3" fontId="16" fillId="0" borderId="18" xfId="0" applyNumberFormat="1" applyFont="1" applyBorder="1" applyAlignment="1">
      <alignment/>
    </xf>
    <xf numFmtId="3" fontId="16" fillId="0" borderId="38" xfId="0" applyNumberFormat="1" applyFont="1" applyBorder="1" applyAlignment="1">
      <alignment/>
    </xf>
    <xf numFmtId="3" fontId="16" fillId="0" borderId="72" xfId="0" applyNumberFormat="1" applyFont="1" applyBorder="1" applyAlignment="1">
      <alignment/>
    </xf>
    <xf numFmtId="3" fontId="16" fillId="0" borderId="72" xfId="0" applyNumberFormat="1" applyFont="1" applyBorder="1" applyAlignment="1">
      <alignment/>
    </xf>
    <xf numFmtId="0" fontId="12" fillId="33" borderId="73" xfId="0" applyFont="1" applyFill="1" applyBorder="1" applyAlignment="1">
      <alignment/>
    </xf>
    <xf numFmtId="3" fontId="16" fillId="0" borderId="26" xfId="0" applyNumberFormat="1" applyFont="1" applyBorder="1" applyAlignment="1">
      <alignment/>
    </xf>
    <xf numFmtId="3" fontId="16" fillId="0" borderId="45" xfId="0" applyNumberFormat="1" applyFont="1" applyBorder="1" applyAlignment="1">
      <alignment/>
    </xf>
    <xf numFmtId="3" fontId="16" fillId="0" borderId="25" xfId="0" applyNumberFormat="1" applyFont="1" applyBorder="1" applyAlignment="1">
      <alignment/>
    </xf>
    <xf numFmtId="3" fontId="16" fillId="0" borderId="40" xfId="0" applyNumberFormat="1" applyFont="1" applyBorder="1" applyAlignment="1">
      <alignment/>
    </xf>
    <xf numFmtId="3" fontId="16" fillId="0" borderId="58" xfId="0" applyNumberFormat="1" applyFont="1" applyBorder="1" applyAlignment="1">
      <alignment/>
    </xf>
    <xf numFmtId="3" fontId="5" fillId="0" borderId="10" xfId="0" applyNumberFormat="1" applyFont="1" applyBorder="1" applyAlignment="1">
      <alignment/>
    </xf>
    <xf numFmtId="3" fontId="5" fillId="0" borderId="36" xfId="0" applyNumberFormat="1" applyFont="1" applyBorder="1" applyAlignment="1">
      <alignment/>
    </xf>
    <xf numFmtId="3" fontId="5" fillId="0" borderId="37" xfId="0" applyNumberFormat="1" applyFont="1" applyBorder="1" applyAlignment="1">
      <alignment/>
    </xf>
    <xf numFmtId="3" fontId="5" fillId="0" borderId="48" xfId="0" applyNumberFormat="1" applyFont="1" applyBorder="1" applyAlignment="1">
      <alignment/>
    </xf>
    <xf numFmtId="3" fontId="5" fillId="0" borderId="70" xfId="0" applyNumberFormat="1" applyFont="1" applyBorder="1" applyAlignment="1">
      <alignment/>
    </xf>
    <xf numFmtId="3" fontId="5" fillId="0" borderId="15" xfId="0" applyNumberFormat="1" applyFont="1" applyBorder="1" applyAlignment="1">
      <alignment/>
    </xf>
    <xf numFmtId="3" fontId="5" fillId="0" borderId="29" xfId="0" applyNumberFormat="1" applyFont="1" applyBorder="1" applyAlignment="1">
      <alignment/>
    </xf>
    <xf numFmtId="3" fontId="5" fillId="0" borderId="27" xfId="0" applyNumberFormat="1" applyFont="1" applyBorder="1" applyAlignment="1">
      <alignment/>
    </xf>
    <xf numFmtId="3" fontId="5" fillId="0" borderId="73" xfId="0" applyNumberFormat="1" applyFont="1" applyBorder="1" applyAlignment="1">
      <alignment/>
    </xf>
    <xf numFmtId="3" fontId="5" fillId="0" borderId="28" xfId="0" applyNumberFormat="1" applyFont="1" applyBorder="1" applyAlignment="1">
      <alignment/>
    </xf>
    <xf numFmtId="3" fontId="91" fillId="0" borderId="12" xfId="0" applyNumberFormat="1" applyFont="1" applyFill="1" applyBorder="1" applyAlignment="1">
      <alignment/>
    </xf>
    <xf numFmtId="3" fontId="92" fillId="0" borderId="15" xfId="0" applyNumberFormat="1" applyFont="1" applyBorder="1" applyAlignment="1">
      <alignment/>
    </xf>
    <xf numFmtId="3" fontId="92" fillId="0" borderId="29" xfId="0" applyNumberFormat="1" applyFont="1" applyBorder="1" applyAlignment="1">
      <alignment/>
    </xf>
    <xf numFmtId="3" fontId="92" fillId="0" borderId="27" xfId="0" applyNumberFormat="1" applyFont="1" applyBorder="1" applyAlignment="1">
      <alignment/>
    </xf>
    <xf numFmtId="3" fontId="92" fillId="0" borderId="73" xfId="0" applyNumberFormat="1" applyFont="1" applyBorder="1" applyAlignment="1">
      <alignment/>
    </xf>
    <xf numFmtId="3" fontId="92" fillId="0" borderId="28" xfId="0" applyNumberFormat="1" applyFont="1" applyBorder="1" applyAlignment="1">
      <alignment/>
    </xf>
    <xf numFmtId="3" fontId="49" fillId="0" borderId="12" xfId="0" applyNumberFormat="1" applyFont="1" applyFill="1" applyBorder="1" applyAlignment="1">
      <alignment/>
    </xf>
    <xf numFmtId="3" fontId="10" fillId="0" borderId="0" xfId="0" applyNumberFormat="1" applyFont="1" applyAlignment="1">
      <alignment/>
    </xf>
    <xf numFmtId="3" fontId="11" fillId="0" borderId="0" xfId="0" applyNumberFormat="1" applyFont="1" applyAlignment="1">
      <alignment/>
    </xf>
    <xf numFmtId="0" fontId="11" fillId="0" borderId="10" xfId="0" applyFont="1" applyBorder="1" applyAlignment="1">
      <alignment horizontal="center"/>
    </xf>
    <xf numFmtId="0" fontId="18" fillId="0" borderId="10" xfId="0" applyFont="1" applyBorder="1" applyAlignment="1">
      <alignment vertical="center" wrapText="1"/>
    </xf>
    <xf numFmtId="0" fontId="21" fillId="0" borderId="10" xfId="0" applyFont="1" applyBorder="1" applyAlignment="1">
      <alignment horizontal="center"/>
    </xf>
    <xf numFmtId="0" fontId="21" fillId="0" borderId="12" xfId="0" applyFont="1" applyBorder="1" applyAlignment="1">
      <alignment horizontal="center"/>
    </xf>
    <xf numFmtId="0" fontId="21" fillId="0" borderId="16" xfId="0" applyFont="1" applyBorder="1" applyAlignment="1">
      <alignment horizontal="center"/>
    </xf>
    <xf numFmtId="0" fontId="21" fillId="0" borderId="33" xfId="0" applyFont="1" applyBorder="1" applyAlignment="1">
      <alignment horizontal="center"/>
    </xf>
    <xf numFmtId="0" fontId="21" fillId="0" borderId="20" xfId="0" applyFont="1" applyBorder="1" applyAlignment="1">
      <alignment horizontal="center"/>
    </xf>
    <xf numFmtId="0" fontId="21" fillId="0" borderId="13" xfId="0" applyFont="1" applyBorder="1" applyAlignment="1">
      <alignment horizontal="center"/>
    </xf>
    <xf numFmtId="0" fontId="21" fillId="0" borderId="10" xfId="0" applyFont="1" applyBorder="1" applyAlignment="1">
      <alignment horizontal="center" vertical="center" wrapText="1"/>
    </xf>
    <xf numFmtId="3" fontId="19" fillId="0" borderId="10" xfId="0" applyNumberFormat="1" applyFont="1" applyBorder="1" applyAlignment="1">
      <alignment horizontal="left" vertical="center" wrapText="1"/>
    </xf>
    <xf numFmtId="0" fontId="19" fillId="0" borderId="12" xfId="0" applyFont="1" applyFill="1" applyBorder="1" applyAlignment="1">
      <alignment/>
    </xf>
    <xf numFmtId="0" fontId="19" fillId="0" borderId="15" xfId="0" applyFont="1" applyFill="1" applyBorder="1" applyAlignment="1">
      <alignment/>
    </xf>
    <xf numFmtId="0" fontId="44" fillId="0" borderId="12" xfId="0" applyFont="1" applyBorder="1" applyAlignment="1">
      <alignment/>
    </xf>
    <xf numFmtId="3" fontId="16" fillId="0" borderId="10" xfId="0" applyNumberFormat="1" applyFont="1" applyBorder="1" applyAlignment="1">
      <alignment vertical="center" wrapText="1"/>
    </xf>
    <xf numFmtId="0" fontId="16" fillId="0" borderId="10" xfId="0" applyFont="1" applyBorder="1" applyAlignment="1">
      <alignment vertical="center" wrapText="1"/>
    </xf>
    <xf numFmtId="0" fontId="11" fillId="0" borderId="10" xfId="0" applyFont="1" applyBorder="1" applyAlignment="1">
      <alignment vertical="center" wrapText="1"/>
    </xf>
    <xf numFmtId="0" fontId="112" fillId="0" borderId="10" xfId="0" applyFont="1" applyBorder="1" applyAlignment="1">
      <alignment vertical="center" wrapText="1"/>
    </xf>
    <xf numFmtId="14" fontId="11" fillId="0" borderId="10" xfId="0" applyNumberFormat="1" applyFont="1" applyBorder="1" applyAlignment="1">
      <alignment horizontal="left" vertical="center" wrapText="1"/>
    </xf>
    <xf numFmtId="0" fontId="17" fillId="0" borderId="10" xfId="0" applyFont="1" applyBorder="1" applyAlignment="1">
      <alignment vertical="center" wrapText="1"/>
    </xf>
    <xf numFmtId="3" fontId="16" fillId="39" borderId="10" xfId="0" applyNumberFormat="1" applyFont="1" applyFill="1" applyBorder="1" applyAlignment="1">
      <alignment vertical="center" wrapText="1"/>
    </xf>
    <xf numFmtId="3" fontId="56" fillId="0" borderId="0" xfId="0" applyNumberFormat="1" applyFont="1" applyAlignment="1">
      <alignment vertical="center"/>
    </xf>
    <xf numFmtId="0" fontId="56" fillId="0" borderId="0" xfId="0" applyFont="1" applyAlignment="1">
      <alignment vertical="center"/>
    </xf>
    <xf numFmtId="3" fontId="65" fillId="0" borderId="0" xfId="0" applyNumberFormat="1" applyFont="1" applyBorder="1" applyAlignment="1">
      <alignment/>
    </xf>
    <xf numFmtId="0" fontId="65" fillId="0" borderId="0" xfId="0" applyFont="1" applyBorder="1" applyAlignment="1">
      <alignment/>
    </xf>
    <xf numFmtId="3" fontId="65" fillId="0" borderId="0" xfId="0" applyNumberFormat="1" applyFont="1" applyAlignment="1">
      <alignment vertical="center"/>
    </xf>
    <xf numFmtId="0" fontId="65" fillId="0" borderId="0" xfId="0" applyFont="1" applyAlignment="1">
      <alignment vertical="center"/>
    </xf>
    <xf numFmtId="3" fontId="64" fillId="0" borderId="0" xfId="0" applyNumberFormat="1" applyFont="1" applyAlignment="1">
      <alignment/>
    </xf>
    <xf numFmtId="0" fontId="64" fillId="0" borderId="0" xfId="0" applyFont="1" applyAlignment="1">
      <alignment/>
    </xf>
    <xf numFmtId="3" fontId="64" fillId="0" borderId="0" xfId="0" applyNumberFormat="1" applyFont="1" applyAlignment="1">
      <alignment vertical="center"/>
    </xf>
    <xf numFmtId="0" fontId="64" fillId="0" borderId="0" xfId="0" applyFont="1" applyAlignment="1">
      <alignment vertical="center"/>
    </xf>
    <xf numFmtId="3" fontId="63" fillId="0" borderId="0" xfId="0" applyNumberFormat="1" applyFont="1" applyBorder="1" applyAlignment="1">
      <alignment/>
    </xf>
    <xf numFmtId="0" fontId="63" fillId="0" borderId="0" xfId="0" applyFont="1" applyBorder="1" applyAlignment="1">
      <alignment/>
    </xf>
    <xf numFmtId="3" fontId="63" fillId="0" borderId="0" xfId="0" applyNumberFormat="1" applyFont="1" applyAlignment="1">
      <alignment vertical="center"/>
    </xf>
    <xf numFmtId="0" fontId="63" fillId="0" borderId="0" xfId="0" applyFont="1" applyAlignment="1">
      <alignment vertical="center"/>
    </xf>
    <xf numFmtId="3" fontId="16" fillId="42" borderId="38" xfId="0" applyNumberFormat="1" applyFont="1" applyFill="1" applyBorder="1" applyAlignment="1">
      <alignment/>
    </xf>
    <xf numFmtId="3" fontId="16" fillId="42" borderId="39" xfId="0" applyNumberFormat="1" applyFont="1" applyFill="1" applyBorder="1" applyAlignment="1">
      <alignment/>
    </xf>
    <xf numFmtId="3" fontId="16" fillId="42" borderId="72" xfId="0" applyNumberFormat="1" applyFont="1" applyFill="1" applyBorder="1" applyAlignment="1">
      <alignment/>
    </xf>
    <xf numFmtId="3" fontId="16" fillId="42" borderId="26" xfId="0" applyNumberFormat="1" applyFont="1" applyFill="1" applyBorder="1" applyAlignment="1">
      <alignment/>
    </xf>
    <xf numFmtId="3" fontId="16" fillId="42" borderId="24" xfId="0" applyNumberFormat="1" applyFont="1" applyFill="1" applyBorder="1" applyAlignment="1">
      <alignment/>
    </xf>
    <xf numFmtId="3" fontId="16" fillId="42" borderId="53" xfId="0" applyNumberFormat="1" applyFont="1" applyFill="1" applyBorder="1" applyAlignment="1">
      <alignment/>
    </xf>
    <xf numFmtId="3" fontId="16" fillId="42" borderId="38" xfId="0" applyNumberFormat="1" applyFont="1" applyFill="1" applyBorder="1" applyAlignment="1">
      <alignment/>
    </xf>
    <xf numFmtId="3" fontId="16" fillId="42" borderId="72" xfId="0" applyNumberFormat="1" applyFont="1" applyFill="1" applyBorder="1" applyAlignment="1">
      <alignment/>
    </xf>
    <xf numFmtId="3" fontId="16" fillId="42" borderId="39" xfId="0" applyNumberFormat="1" applyFont="1" applyFill="1" applyBorder="1" applyAlignment="1">
      <alignment/>
    </xf>
    <xf numFmtId="3" fontId="16" fillId="42" borderId="14" xfId="0" applyNumberFormat="1" applyFont="1" applyFill="1" applyBorder="1" applyAlignment="1">
      <alignment/>
    </xf>
    <xf numFmtId="3" fontId="16" fillId="42" borderId="45" xfId="0" applyNumberFormat="1" applyFont="1" applyFill="1" applyBorder="1" applyAlignment="1">
      <alignment/>
    </xf>
    <xf numFmtId="3" fontId="16" fillId="42" borderId="46" xfId="0" applyNumberFormat="1" applyFont="1" applyFill="1" applyBorder="1" applyAlignment="1">
      <alignment/>
    </xf>
    <xf numFmtId="3" fontId="16" fillId="42" borderId="47" xfId="0" applyNumberFormat="1" applyFont="1" applyFill="1" applyBorder="1" applyAlignment="1">
      <alignment/>
    </xf>
    <xf numFmtId="0" fontId="113" fillId="0" borderId="12" xfId="0" applyFont="1" applyBorder="1" applyAlignment="1">
      <alignment vertical="center"/>
    </xf>
    <xf numFmtId="0" fontId="2" fillId="0" borderId="12" xfId="0" applyFont="1" applyBorder="1" applyAlignment="1">
      <alignment vertical="center"/>
    </xf>
    <xf numFmtId="3" fontId="16" fillId="0" borderId="37" xfId="0" applyNumberFormat="1" applyFont="1" applyBorder="1" applyAlignment="1">
      <alignment/>
    </xf>
    <xf numFmtId="3" fontId="16" fillId="0" borderId="48" xfId="0" applyNumberFormat="1" applyFont="1" applyBorder="1" applyAlignment="1">
      <alignment/>
    </xf>
    <xf numFmtId="3" fontId="16" fillId="0" borderId="10" xfId="0" applyNumberFormat="1" applyFont="1" applyBorder="1" applyAlignment="1">
      <alignment/>
    </xf>
    <xf numFmtId="3" fontId="16" fillId="0" borderId="54" xfId="0" applyNumberFormat="1" applyFont="1" applyBorder="1" applyAlignment="1">
      <alignment/>
    </xf>
    <xf numFmtId="3" fontId="12" fillId="0" borderId="0" xfId="0" applyNumberFormat="1" applyFont="1" applyBorder="1" applyAlignment="1">
      <alignment/>
    </xf>
    <xf numFmtId="3" fontId="11" fillId="34" borderId="54" xfId="0" applyNumberFormat="1" applyFont="1" applyFill="1" applyBorder="1" applyAlignment="1">
      <alignment/>
    </xf>
    <xf numFmtId="3" fontId="16" fillId="0" borderId="36" xfId="0" applyNumberFormat="1" applyFont="1" applyBorder="1" applyAlignment="1">
      <alignment/>
    </xf>
    <xf numFmtId="3" fontId="11" fillId="34" borderId="10" xfId="0" applyNumberFormat="1" applyFont="1" applyFill="1" applyBorder="1" applyAlignment="1">
      <alignment/>
    </xf>
    <xf numFmtId="3" fontId="17" fillId="35" borderId="54" xfId="0" applyNumberFormat="1" applyFont="1" applyFill="1" applyBorder="1" applyAlignment="1">
      <alignment/>
    </xf>
    <xf numFmtId="3" fontId="27" fillId="37" borderId="54" xfId="0" applyNumberFormat="1" applyFont="1" applyFill="1" applyBorder="1" applyAlignment="1">
      <alignment/>
    </xf>
    <xf numFmtId="3" fontId="13" fillId="33" borderId="54" xfId="0" applyNumberFormat="1" applyFont="1" applyFill="1" applyBorder="1" applyAlignment="1">
      <alignment horizontal="center" vertical="center" wrapText="1"/>
    </xf>
    <xf numFmtId="3" fontId="5" fillId="0" borderId="54" xfId="0" applyNumberFormat="1" applyFont="1" applyBorder="1" applyAlignment="1">
      <alignment/>
    </xf>
    <xf numFmtId="3" fontId="5" fillId="0" borderId="71" xfId="0" applyNumberFormat="1" applyFont="1" applyBorder="1" applyAlignment="1">
      <alignment/>
    </xf>
    <xf numFmtId="3" fontId="5" fillId="0" borderId="57" xfId="0" applyNumberFormat="1" applyFont="1" applyBorder="1" applyAlignment="1">
      <alignment/>
    </xf>
    <xf numFmtId="3" fontId="92" fillId="0" borderId="71" xfId="0" applyNumberFormat="1" applyFont="1" applyBorder="1" applyAlignment="1">
      <alignment/>
    </xf>
    <xf numFmtId="3" fontId="6" fillId="0" borderId="56" xfId="0" applyNumberFormat="1" applyFont="1" applyBorder="1" applyAlignment="1">
      <alignment/>
    </xf>
    <xf numFmtId="3" fontId="17" fillId="35" borderId="13" xfId="0" applyNumberFormat="1" applyFont="1" applyFill="1" applyBorder="1" applyAlignment="1">
      <alignment/>
    </xf>
    <xf numFmtId="3" fontId="11" fillId="36" borderId="13" xfId="0" applyNumberFormat="1" applyFont="1" applyFill="1" applyBorder="1" applyAlignment="1">
      <alignment/>
    </xf>
    <xf numFmtId="3" fontId="6" fillId="33" borderId="64" xfId="0" applyNumberFormat="1" applyFont="1" applyFill="1" applyBorder="1" applyAlignment="1">
      <alignment/>
    </xf>
    <xf numFmtId="3" fontId="12" fillId="33" borderId="65" xfId="0" applyNumberFormat="1" applyFont="1" applyFill="1" applyBorder="1" applyAlignment="1">
      <alignment/>
    </xf>
    <xf numFmtId="3" fontId="27" fillId="37" borderId="13" xfId="0" applyNumberFormat="1" applyFont="1" applyFill="1" applyBorder="1" applyAlignment="1">
      <alignment/>
    </xf>
    <xf numFmtId="0" fontId="12" fillId="33" borderId="65" xfId="0" applyFont="1" applyFill="1" applyBorder="1" applyAlignment="1">
      <alignment/>
    </xf>
    <xf numFmtId="3" fontId="13" fillId="33" borderId="13" xfId="0" applyNumberFormat="1" applyFont="1" applyFill="1" applyBorder="1" applyAlignment="1">
      <alignment horizontal="center" vertical="center" wrapText="1"/>
    </xf>
    <xf numFmtId="3" fontId="5" fillId="0" borderId="13" xfId="0" applyNumberFormat="1" applyFont="1" applyBorder="1" applyAlignment="1">
      <alignment/>
    </xf>
    <xf numFmtId="3" fontId="5" fillId="0" borderId="19" xfId="0" applyNumberFormat="1" applyFont="1" applyBorder="1" applyAlignment="1">
      <alignment/>
    </xf>
    <xf numFmtId="3" fontId="5" fillId="0" borderId="34" xfId="0" applyNumberFormat="1" applyFont="1" applyBorder="1" applyAlignment="1">
      <alignment/>
    </xf>
    <xf numFmtId="3" fontId="92" fillId="0" borderId="19" xfId="0" applyNumberFormat="1" applyFont="1" applyBorder="1" applyAlignment="1">
      <alignment/>
    </xf>
    <xf numFmtId="3" fontId="6" fillId="0" borderId="23" xfId="0" applyNumberFormat="1" applyFont="1" applyBorder="1" applyAlignment="1">
      <alignment/>
    </xf>
    <xf numFmtId="0" fontId="28" fillId="0" borderId="0" xfId="0" applyFont="1" applyFill="1" applyAlignment="1">
      <alignment vertical="center"/>
    </xf>
    <xf numFmtId="0" fontId="28" fillId="0" borderId="0" xfId="0" applyFont="1" applyFill="1" applyBorder="1" applyAlignment="1">
      <alignment vertical="center"/>
    </xf>
    <xf numFmtId="186" fontId="0" fillId="0" borderId="27" xfId="0" applyNumberFormat="1" applyBorder="1" applyAlignment="1">
      <alignment/>
    </xf>
    <xf numFmtId="49" fontId="13" fillId="33" borderId="59" xfId="0" applyNumberFormat="1" applyFont="1" applyFill="1" applyBorder="1" applyAlignment="1">
      <alignment horizontal="center" vertical="center" wrapText="1"/>
    </xf>
    <xf numFmtId="3" fontId="114" fillId="0" borderId="0" xfId="0" applyNumberFormat="1" applyFont="1" applyBorder="1" applyAlignment="1">
      <alignment/>
    </xf>
    <xf numFmtId="49" fontId="64" fillId="33" borderId="12" xfId="0" applyNumberFormat="1" applyFont="1" applyFill="1" applyBorder="1" applyAlignment="1">
      <alignment horizontal="center" vertical="center"/>
    </xf>
    <xf numFmtId="49" fontId="64" fillId="33" borderId="54" xfId="0" applyNumberFormat="1" applyFont="1" applyFill="1" applyBorder="1" applyAlignment="1">
      <alignment horizontal="center" vertical="center"/>
    </xf>
    <xf numFmtId="49" fontId="64" fillId="33" borderId="21" xfId="0" applyNumberFormat="1" applyFont="1" applyFill="1" applyBorder="1" applyAlignment="1">
      <alignment horizontal="center" vertical="center" wrapText="1"/>
    </xf>
    <xf numFmtId="49" fontId="64" fillId="33" borderId="10" xfId="0" applyNumberFormat="1" applyFont="1" applyFill="1" applyBorder="1" applyAlignment="1">
      <alignment horizontal="center" vertical="center" wrapText="1"/>
    </xf>
    <xf numFmtId="3" fontId="56" fillId="0" borderId="74" xfId="0" applyNumberFormat="1" applyFont="1" applyBorder="1" applyAlignment="1">
      <alignment vertical="center"/>
    </xf>
    <xf numFmtId="3" fontId="56" fillId="0" borderId="12" xfId="0" applyNumberFormat="1" applyFont="1" applyBorder="1" applyAlignment="1">
      <alignment horizontal="right" vertical="center"/>
    </xf>
    <xf numFmtId="3" fontId="56" fillId="0" borderId="33" xfId="0" applyNumberFormat="1" applyFont="1" applyFill="1" applyBorder="1" applyAlignment="1">
      <alignment horizontal="right" vertical="center"/>
    </xf>
    <xf numFmtId="0" fontId="64" fillId="36" borderId="10" xfId="0" applyFont="1" applyFill="1" applyBorder="1" applyAlignment="1">
      <alignment vertical="center"/>
    </xf>
    <xf numFmtId="3" fontId="64" fillId="36" borderId="10" xfId="0" applyNumberFormat="1" applyFont="1" applyFill="1" applyBorder="1" applyAlignment="1">
      <alignment horizontal="right" vertical="center"/>
    </xf>
    <xf numFmtId="3" fontId="64" fillId="36" borderId="13" xfId="0" applyNumberFormat="1" applyFont="1" applyFill="1" applyBorder="1" applyAlignment="1">
      <alignment horizontal="right" vertical="center"/>
    </xf>
    <xf numFmtId="3" fontId="56" fillId="0" borderId="43" xfId="0" applyNumberFormat="1" applyFont="1" applyBorder="1" applyAlignment="1">
      <alignment vertical="center" wrapText="1"/>
    </xf>
    <xf numFmtId="3" fontId="56" fillId="0" borderId="21" xfId="0" applyNumberFormat="1" applyFont="1" applyBorder="1" applyAlignment="1">
      <alignment horizontal="right" vertical="center"/>
    </xf>
    <xf numFmtId="3" fontId="56" fillId="0" borderId="23" xfId="0" applyNumberFormat="1" applyFont="1" applyFill="1" applyBorder="1" applyAlignment="1">
      <alignment horizontal="right" vertical="center"/>
    </xf>
    <xf numFmtId="3" fontId="65" fillId="34" borderId="74" xfId="0" applyNumberFormat="1" applyFont="1" applyFill="1" applyBorder="1" applyAlignment="1">
      <alignment vertical="center"/>
    </xf>
    <xf numFmtId="3" fontId="65" fillId="34" borderId="12" xfId="0" applyNumberFormat="1" applyFont="1" applyFill="1" applyBorder="1" applyAlignment="1">
      <alignment horizontal="right" vertical="center"/>
    </xf>
    <xf numFmtId="3" fontId="65" fillId="34" borderId="43" xfId="0" applyNumberFormat="1" applyFont="1" applyFill="1" applyBorder="1" applyAlignment="1">
      <alignment vertical="center" wrapText="1"/>
    </xf>
    <xf numFmtId="3" fontId="65" fillId="34" borderId="21" xfId="0" applyNumberFormat="1" applyFont="1" applyFill="1" applyBorder="1" applyAlignment="1">
      <alignment horizontal="right" vertical="center"/>
    </xf>
    <xf numFmtId="0" fontId="65" fillId="34" borderId="13" xfId="0" applyFont="1" applyFill="1" applyBorder="1" applyAlignment="1">
      <alignment vertical="center"/>
    </xf>
    <xf numFmtId="3" fontId="65" fillId="34" borderId="10" xfId="0" applyNumberFormat="1" applyFont="1" applyFill="1" applyBorder="1" applyAlignment="1">
      <alignment horizontal="right" vertical="center"/>
    </xf>
    <xf numFmtId="3" fontId="63" fillId="35" borderId="74" xfId="0" applyNumberFormat="1" applyFont="1" applyFill="1" applyBorder="1" applyAlignment="1">
      <alignment vertical="center"/>
    </xf>
    <xf numFmtId="3" fontId="63" fillId="35" borderId="12" xfId="0" applyNumberFormat="1" applyFont="1" applyFill="1" applyBorder="1" applyAlignment="1">
      <alignment horizontal="right" vertical="center"/>
    </xf>
    <xf numFmtId="3" fontId="63" fillId="35" borderId="43" xfId="0" applyNumberFormat="1" applyFont="1" applyFill="1" applyBorder="1" applyAlignment="1">
      <alignment vertical="center" wrapText="1"/>
    </xf>
    <xf numFmtId="3" fontId="63" fillId="35" borderId="21" xfId="0" applyNumberFormat="1" applyFont="1" applyFill="1" applyBorder="1" applyAlignment="1">
      <alignment horizontal="right" vertical="center"/>
    </xf>
    <xf numFmtId="0" fontId="63" fillId="35" borderId="13" xfId="0" applyFont="1" applyFill="1" applyBorder="1" applyAlignment="1">
      <alignment vertical="center"/>
    </xf>
    <xf numFmtId="3" fontId="63" fillId="35" borderId="10" xfId="0" applyNumberFormat="1" applyFont="1" applyFill="1" applyBorder="1" applyAlignment="1">
      <alignment horizontal="right" vertical="center"/>
    </xf>
    <xf numFmtId="49" fontId="64" fillId="33" borderId="10" xfId="0" applyNumberFormat="1" applyFont="1" applyFill="1" applyBorder="1" applyAlignment="1">
      <alignment horizontal="center" vertical="center"/>
    </xf>
    <xf numFmtId="3" fontId="69" fillId="0" borderId="74" xfId="0" applyNumberFormat="1" applyFont="1" applyBorder="1" applyAlignment="1">
      <alignment vertical="center"/>
    </xf>
    <xf numFmtId="3" fontId="69" fillId="0" borderId="12" xfId="0" applyNumberFormat="1" applyFont="1" applyBorder="1" applyAlignment="1">
      <alignment vertical="center"/>
    </xf>
    <xf numFmtId="3" fontId="69" fillId="0" borderId="33" xfId="0" applyNumberFormat="1" applyFont="1" applyFill="1" applyBorder="1" applyAlignment="1">
      <alignment vertical="center"/>
    </xf>
    <xf numFmtId="3" fontId="69" fillId="0" borderId="43" xfId="0" applyNumberFormat="1" applyFont="1" applyBorder="1" applyAlignment="1">
      <alignment vertical="center" wrapText="1"/>
    </xf>
    <xf numFmtId="3" fontId="69" fillId="0" borderId="21" xfId="0" applyNumberFormat="1" applyFont="1" applyBorder="1" applyAlignment="1">
      <alignment vertical="center"/>
    </xf>
    <xf numFmtId="3" fontId="69" fillId="0" borderId="23" xfId="0" applyNumberFormat="1" applyFont="1" applyFill="1" applyBorder="1" applyAlignment="1">
      <alignment vertical="center"/>
    </xf>
    <xf numFmtId="0" fontId="68" fillId="36" borderId="10" xfId="0" applyFont="1" applyFill="1" applyBorder="1" applyAlignment="1">
      <alignment vertical="center"/>
    </xf>
    <xf numFmtId="3" fontId="68" fillId="36" borderId="10" xfId="0" applyNumberFormat="1" applyFont="1" applyFill="1" applyBorder="1" applyAlignment="1">
      <alignment vertical="center"/>
    </xf>
    <xf numFmtId="3" fontId="68" fillId="36" borderId="13" xfId="0" applyNumberFormat="1" applyFont="1" applyFill="1" applyBorder="1" applyAlignment="1">
      <alignment vertical="center"/>
    </xf>
    <xf numFmtId="3" fontId="69" fillId="0" borderId="44" xfId="0" applyNumberFormat="1" applyFont="1" applyBorder="1" applyAlignment="1">
      <alignment vertical="center"/>
    </xf>
    <xf numFmtId="3" fontId="71" fillId="34" borderId="74" xfId="0" applyNumberFormat="1" applyFont="1" applyFill="1" applyBorder="1" applyAlignment="1">
      <alignment vertical="center"/>
    </xf>
    <xf numFmtId="3" fontId="71" fillId="34" borderId="12" xfId="0" applyNumberFormat="1" applyFont="1" applyFill="1" applyBorder="1" applyAlignment="1">
      <alignment vertical="center"/>
    </xf>
    <xf numFmtId="3" fontId="71" fillId="34" borderId="43" xfId="0" applyNumberFormat="1" applyFont="1" applyFill="1" applyBorder="1" applyAlignment="1">
      <alignment vertical="center" wrapText="1"/>
    </xf>
    <xf numFmtId="3" fontId="71" fillId="34" borderId="21" xfId="0" applyNumberFormat="1" applyFont="1" applyFill="1" applyBorder="1" applyAlignment="1">
      <alignment vertical="center"/>
    </xf>
    <xf numFmtId="0" fontId="71" fillId="34" borderId="13" xfId="0" applyFont="1" applyFill="1" applyBorder="1" applyAlignment="1">
      <alignment vertical="center"/>
    </xf>
    <xf numFmtId="3" fontId="71" fillId="34" borderId="10" xfId="0" applyNumberFormat="1" applyFont="1" applyFill="1" applyBorder="1" applyAlignment="1">
      <alignment vertical="center"/>
    </xf>
    <xf numFmtId="3" fontId="67" fillId="35" borderId="74" xfId="0" applyNumberFormat="1" applyFont="1" applyFill="1" applyBorder="1" applyAlignment="1">
      <alignment vertical="center"/>
    </xf>
    <xf numFmtId="3" fontId="67" fillId="35" borderId="12" xfId="0" applyNumberFormat="1" applyFont="1" applyFill="1" applyBorder="1" applyAlignment="1">
      <alignment vertical="center"/>
    </xf>
    <xf numFmtId="3" fontId="67" fillId="35" borderId="43" xfId="0" applyNumberFormat="1" applyFont="1" applyFill="1" applyBorder="1" applyAlignment="1">
      <alignment vertical="center" wrapText="1"/>
    </xf>
    <xf numFmtId="3" fontId="67" fillId="35" borderId="21" xfId="0" applyNumberFormat="1" applyFont="1" applyFill="1" applyBorder="1" applyAlignment="1">
      <alignment vertical="center"/>
    </xf>
    <xf numFmtId="0" fontId="67" fillId="35" borderId="13" xfId="0" applyFont="1" applyFill="1" applyBorder="1" applyAlignment="1">
      <alignment vertical="center"/>
    </xf>
    <xf numFmtId="3" fontId="67" fillId="35" borderId="10" xfId="0" applyNumberFormat="1" applyFont="1" applyFill="1" applyBorder="1" applyAlignment="1">
      <alignment vertical="center"/>
    </xf>
    <xf numFmtId="3" fontId="3" fillId="35" borderId="17" xfId="0" applyNumberFormat="1" applyFont="1" applyFill="1" applyBorder="1" applyAlignment="1">
      <alignment horizontal="center" vertical="center" wrapText="1"/>
    </xf>
    <xf numFmtId="3" fontId="3" fillId="35" borderId="0" xfId="0" applyNumberFormat="1" applyFont="1" applyFill="1" applyBorder="1" applyAlignment="1">
      <alignment horizontal="center" vertical="center" wrapText="1"/>
    </xf>
    <xf numFmtId="3" fontId="3" fillId="35" borderId="18" xfId="0" applyNumberFormat="1" applyFont="1" applyFill="1" applyBorder="1" applyAlignment="1">
      <alignment horizontal="center" vertical="center" wrapText="1"/>
    </xf>
    <xf numFmtId="49" fontId="3" fillId="35" borderId="44" xfId="0" applyNumberFormat="1" applyFont="1" applyFill="1" applyBorder="1" applyAlignment="1">
      <alignment horizontal="center"/>
    </xf>
    <xf numFmtId="49" fontId="3" fillId="35" borderId="10" xfId="0" applyNumberFormat="1" applyFont="1" applyFill="1" applyBorder="1" applyAlignment="1">
      <alignment horizontal="center"/>
    </xf>
    <xf numFmtId="49" fontId="3" fillId="35" borderId="54" xfId="0" applyNumberFormat="1" applyFont="1" applyFill="1" applyBorder="1" applyAlignment="1">
      <alignment horizontal="center"/>
    </xf>
    <xf numFmtId="49" fontId="114" fillId="35" borderId="54" xfId="0" applyNumberFormat="1" applyFont="1" applyFill="1" applyBorder="1" applyAlignment="1">
      <alignment horizontal="center"/>
    </xf>
    <xf numFmtId="49" fontId="114" fillId="35" borderId="54" xfId="0" applyNumberFormat="1" applyFont="1" applyFill="1" applyBorder="1" applyAlignment="1">
      <alignment/>
    </xf>
    <xf numFmtId="0" fontId="49" fillId="0" borderId="56"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43" xfId="0" applyFont="1" applyBorder="1" applyAlignment="1">
      <alignment horizontal="center" vertical="center" wrapText="1"/>
    </xf>
    <xf numFmtId="49" fontId="3" fillId="35" borderId="10" xfId="0" applyNumberFormat="1" applyFont="1" applyFill="1" applyBorder="1" applyAlignment="1">
      <alignment horizontal="center" vertical="center" wrapText="1"/>
    </xf>
    <xf numFmtId="49" fontId="3" fillId="35" borderId="21" xfId="0" applyNumberFormat="1" applyFont="1" applyFill="1" applyBorder="1" applyAlignment="1">
      <alignment horizontal="center" vertical="center" wrapText="1"/>
    </xf>
    <xf numFmtId="49" fontId="114" fillId="35" borderId="21" xfId="0" applyNumberFormat="1" applyFont="1" applyFill="1" applyBorder="1" applyAlignment="1">
      <alignment horizontal="center" vertical="center" wrapText="1"/>
    </xf>
    <xf numFmtId="49" fontId="3" fillId="39" borderId="43" xfId="0" applyNumberFormat="1" applyFont="1" applyFill="1" applyBorder="1" applyAlignment="1">
      <alignment horizontal="center" vertical="center" wrapText="1"/>
    </xf>
    <xf numFmtId="49" fontId="3" fillId="35" borderId="46" xfId="0" applyNumberFormat="1" applyFont="1" applyFill="1" applyBorder="1" applyAlignment="1">
      <alignment horizontal="center" vertical="center" wrapText="1"/>
    </xf>
    <xf numFmtId="49" fontId="3" fillId="35" borderId="47" xfId="0" applyNumberFormat="1" applyFont="1" applyFill="1" applyBorder="1" applyAlignment="1">
      <alignment horizontal="center" vertical="center" wrapText="1"/>
    </xf>
    <xf numFmtId="49" fontId="3" fillId="39" borderId="56" xfId="0" applyNumberFormat="1" applyFont="1" applyFill="1" applyBorder="1" applyAlignment="1">
      <alignment horizontal="center" vertical="center" wrapText="1"/>
    </xf>
    <xf numFmtId="49" fontId="3" fillId="35" borderId="56" xfId="0" applyNumberFormat="1" applyFont="1" applyFill="1" applyBorder="1" applyAlignment="1">
      <alignment horizontal="center" vertical="center" wrapText="1"/>
    </xf>
    <xf numFmtId="3" fontId="73" fillId="0" borderId="10" xfId="0" applyNumberFormat="1" applyFont="1" applyBorder="1" applyAlignment="1">
      <alignment/>
    </xf>
    <xf numFmtId="3" fontId="73" fillId="0" borderId="36" xfId="0" applyNumberFormat="1" applyFont="1" applyBorder="1" applyAlignment="1">
      <alignment/>
    </xf>
    <xf numFmtId="3" fontId="73" fillId="0" borderId="66" xfId="0" applyNumberFormat="1" applyFont="1" applyBorder="1" applyAlignment="1">
      <alignment/>
    </xf>
    <xf numFmtId="3" fontId="73" fillId="0" borderId="37" xfId="0" applyNumberFormat="1" applyFont="1" applyBorder="1" applyAlignment="1">
      <alignment/>
    </xf>
    <xf numFmtId="0" fontId="72" fillId="34" borderId="54" xfId="0" applyFont="1" applyFill="1" applyBorder="1" applyAlignment="1">
      <alignment horizontal="center"/>
    </xf>
    <xf numFmtId="0" fontId="72" fillId="34" borderId="59" xfId="0" applyFont="1" applyFill="1" applyBorder="1" applyAlignment="1">
      <alignment horizontal="center"/>
    </xf>
    <xf numFmtId="0" fontId="72" fillId="34" borderId="13" xfId="0" applyFont="1" applyFill="1" applyBorder="1" applyAlignment="1">
      <alignment horizontal="center"/>
    </xf>
    <xf numFmtId="3" fontId="72" fillId="34" borderId="10" xfId="0" applyNumberFormat="1" applyFont="1" applyFill="1" applyBorder="1" applyAlignment="1">
      <alignment/>
    </xf>
    <xf numFmtId="0" fontId="73" fillId="0" borderId="17" xfId="0" applyFont="1" applyBorder="1" applyAlignment="1">
      <alignment/>
    </xf>
    <xf numFmtId="0" fontId="73" fillId="0" borderId="0" xfId="0" applyFont="1" applyBorder="1" applyAlignment="1">
      <alignment/>
    </xf>
    <xf numFmtId="3" fontId="73" fillId="0" borderId="0" xfId="0" applyNumberFormat="1" applyFont="1" applyBorder="1" applyAlignment="1">
      <alignment/>
    </xf>
    <xf numFmtId="0" fontId="72" fillId="38" borderId="59" xfId="0" applyFont="1" applyFill="1" applyBorder="1" applyAlignment="1">
      <alignment horizontal="center"/>
    </xf>
    <xf numFmtId="3" fontId="72" fillId="38" borderId="10" xfId="0" applyNumberFormat="1" applyFont="1" applyFill="1" applyBorder="1" applyAlignment="1">
      <alignment/>
    </xf>
    <xf numFmtId="0" fontId="73" fillId="0" borderId="0" xfId="0" applyFont="1" applyAlignment="1">
      <alignment/>
    </xf>
    <xf numFmtId="3" fontId="73" fillId="0" borderId="0" xfId="0" applyNumberFormat="1" applyFont="1" applyAlignment="1">
      <alignment/>
    </xf>
    <xf numFmtId="0" fontId="72" fillId="38" borderId="54" xfId="0" applyFont="1" applyFill="1" applyBorder="1" applyAlignment="1">
      <alignment horizontal="center"/>
    </xf>
    <xf numFmtId="49" fontId="11" fillId="33" borderId="59" xfId="0" applyNumberFormat="1" applyFont="1" applyFill="1" applyBorder="1" applyAlignment="1">
      <alignment horizontal="center" vertical="center" wrapText="1"/>
    </xf>
    <xf numFmtId="3" fontId="11" fillId="33" borderId="45" xfId="0" applyNumberFormat="1" applyFont="1" applyFill="1" applyBorder="1" applyAlignment="1">
      <alignment horizontal="center" vertical="center" wrapText="1"/>
    </xf>
    <xf numFmtId="3" fontId="11" fillId="33" borderId="46" xfId="0" applyNumberFormat="1" applyFont="1" applyFill="1" applyBorder="1" applyAlignment="1">
      <alignment horizontal="center" vertical="center" wrapText="1"/>
    </xf>
    <xf numFmtId="3" fontId="11" fillId="33" borderId="47" xfId="0" applyNumberFormat="1" applyFont="1" applyFill="1" applyBorder="1" applyAlignment="1">
      <alignment horizontal="center" vertical="center" wrapText="1"/>
    </xf>
    <xf numFmtId="3" fontId="27" fillId="41" borderId="10" xfId="0" applyNumberFormat="1" applyFont="1" applyFill="1" applyBorder="1" applyAlignment="1">
      <alignment horizontal="center" vertical="center" wrapText="1"/>
    </xf>
    <xf numFmtId="3" fontId="27" fillId="41" borderId="54" xfId="0" applyNumberFormat="1" applyFont="1" applyFill="1" applyBorder="1" applyAlignment="1">
      <alignment horizontal="center" vertical="center" wrapText="1"/>
    </xf>
    <xf numFmtId="3" fontId="27" fillId="41" borderId="13" xfId="0" applyNumberFormat="1" applyFont="1" applyFill="1" applyBorder="1" applyAlignment="1">
      <alignment horizontal="center" vertical="center" wrapText="1"/>
    </xf>
    <xf numFmtId="3" fontId="21" fillId="0" borderId="0" xfId="0" applyNumberFormat="1" applyFont="1" applyBorder="1" applyAlignment="1">
      <alignment horizontal="center" vertical="center"/>
    </xf>
    <xf numFmtId="3" fontId="13" fillId="7" borderId="61" xfId="0" applyNumberFormat="1" applyFont="1" applyFill="1" applyBorder="1" applyAlignment="1">
      <alignment horizontal="center" vertical="center" wrapText="1"/>
    </xf>
    <xf numFmtId="3" fontId="13" fillId="7" borderId="11" xfId="0" applyNumberFormat="1" applyFont="1" applyFill="1" applyBorder="1" applyAlignment="1">
      <alignment horizontal="center" vertical="center" wrapText="1"/>
    </xf>
    <xf numFmtId="0" fontId="72" fillId="38" borderId="13" xfId="0" applyFont="1" applyFill="1" applyBorder="1" applyAlignment="1">
      <alignment horizontal="center"/>
    </xf>
    <xf numFmtId="49" fontId="13" fillId="0" borderId="54" xfId="57" applyNumberFormat="1" applyFont="1" applyBorder="1" applyAlignment="1" applyProtection="1">
      <alignment vertical="center" wrapText="1"/>
      <protection/>
    </xf>
    <xf numFmtId="3" fontId="3" fillId="0" borderId="15" xfId="0" applyNumberFormat="1" applyFont="1" applyBorder="1" applyAlignment="1">
      <alignment horizontal="right" vertical="center"/>
    </xf>
    <xf numFmtId="0" fontId="19" fillId="39" borderId="0" xfId="0" applyFont="1" applyFill="1" applyAlignment="1">
      <alignment/>
    </xf>
    <xf numFmtId="0" fontId="13" fillId="39" borderId="0" xfId="0" applyFont="1" applyFill="1" applyAlignment="1">
      <alignment/>
    </xf>
    <xf numFmtId="3" fontId="72" fillId="3" borderId="10" xfId="0" applyNumberFormat="1" applyFont="1" applyFill="1" applyBorder="1" applyAlignment="1">
      <alignment/>
    </xf>
    <xf numFmtId="3" fontId="11" fillId="3" borderId="54" xfId="0" applyNumberFormat="1" applyFont="1" applyFill="1" applyBorder="1" applyAlignment="1">
      <alignment/>
    </xf>
    <xf numFmtId="3" fontId="11" fillId="3" borderId="10" xfId="0" applyNumberFormat="1" applyFont="1" applyFill="1" applyBorder="1" applyAlignment="1">
      <alignment/>
    </xf>
    <xf numFmtId="3" fontId="72" fillId="3" borderId="12" xfId="0" applyNumberFormat="1" applyFont="1" applyFill="1" applyBorder="1" applyAlignment="1">
      <alignment/>
    </xf>
    <xf numFmtId="3" fontId="72" fillId="3" borderId="26" xfId="0" applyNumberFormat="1" applyFont="1" applyFill="1" applyBorder="1" applyAlignment="1">
      <alignment/>
    </xf>
    <xf numFmtId="3" fontId="72" fillId="3" borderId="24" xfId="0" applyNumberFormat="1" applyFont="1" applyFill="1" applyBorder="1" applyAlignment="1">
      <alignment/>
    </xf>
    <xf numFmtId="3" fontId="6" fillId="3" borderId="53" xfId="0" applyNumberFormat="1" applyFont="1" applyFill="1" applyBorder="1" applyAlignment="1">
      <alignment/>
    </xf>
    <xf numFmtId="3" fontId="6" fillId="3" borderId="26" xfId="0" applyNumberFormat="1" applyFont="1" applyFill="1" applyBorder="1" applyAlignment="1">
      <alignment/>
    </xf>
    <xf numFmtId="3" fontId="6" fillId="3" borderId="24" xfId="0" applyNumberFormat="1" applyFont="1" applyFill="1" applyBorder="1" applyAlignment="1">
      <alignment/>
    </xf>
    <xf numFmtId="3" fontId="72" fillId="3" borderId="16" xfId="0" applyNumberFormat="1" applyFont="1" applyFill="1" applyBorder="1" applyAlignment="1">
      <alignment/>
    </xf>
    <xf numFmtId="3" fontId="72" fillId="3" borderId="49" xfId="0" applyNumberFormat="1" applyFont="1" applyFill="1" applyBorder="1" applyAlignment="1">
      <alignment/>
    </xf>
    <xf numFmtId="3" fontId="72" fillId="3" borderId="50" xfId="0" applyNumberFormat="1" applyFont="1" applyFill="1" applyBorder="1" applyAlignment="1">
      <alignment/>
    </xf>
    <xf numFmtId="3" fontId="6" fillId="3" borderId="51" xfId="0" applyNumberFormat="1" applyFont="1" applyFill="1" applyBorder="1" applyAlignment="1">
      <alignment/>
    </xf>
    <xf numFmtId="3" fontId="6" fillId="3" borderId="49" xfId="0" applyNumberFormat="1" applyFont="1" applyFill="1" applyBorder="1" applyAlignment="1">
      <alignment/>
    </xf>
    <xf numFmtId="3" fontId="6" fillId="3" borderId="50" xfId="0" applyNumberFormat="1" applyFont="1" applyFill="1" applyBorder="1" applyAlignment="1">
      <alignment/>
    </xf>
    <xf numFmtId="3" fontId="0" fillId="0" borderId="37" xfId="0" applyNumberFormat="1" applyBorder="1" applyAlignment="1">
      <alignment/>
    </xf>
    <xf numFmtId="3" fontId="0" fillId="0" borderId="48" xfId="0" applyNumberFormat="1" applyBorder="1" applyAlignment="1">
      <alignment/>
    </xf>
    <xf numFmtId="3" fontId="0" fillId="0" borderId="66" xfId="0" applyNumberFormat="1" applyBorder="1" applyAlignment="1">
      <alignment/>
    </xf>
    <xf numFmtId="3" fontId="19" fillId="0" borderId="10" xfId="0" applyNumberFormat="1" applyFont="1" applyFill="1" applyBorder="1" applyAlignment="1">
      <alignment/>
    </xf>
    <xf numFmtId="3" fontId="3" fillId="0" borderId="11" xfId="0" applyNumberFormat="1" applyFont="1" applyBorder="1" applyAlignment="1">
      <alignment wrapText="1"/>
    </xf>
    <xf numFmtId="3" fontId="3" fillId="0" borderId="11" xfId="0" applyNumberFormat="1" applyFont="1" applyBorder="1" applyAlignment="1">
      <alignment/>
    </xf>
    <xf numFmtId="0" fontId="3" fillId="0" borderId="11" xfId="0" applyFont="1" applyBorder="1" applyAlignment="1">
      <alignment wrapText="1"/>
    </xf>
    <xf numFmtId="0" fontId="114" fillId="35" borderId="61" xfId="0" applyFont="1" applyFill="1" applyBorder="1" applyAlignment="1">
      <alignment/>
    </xf>
    <xf numFmtId="3" fontId="114" fillId="35" borderId="61" xfId="0" applyNumberFormat="1" applyFont="1" applyFill="1" applyBorder="1" applyAlignment="1">
      <alignment wrapText="1"/>
    </xf>
    <xf numFmtId="0" fontId="3" fillId="39" borderId="10" xfId="0" applyFont="1" applyFill="1" applyBorder="1" applyAlignment="1">
      <alignment/>
    </xf>
    <xf numFmtId="3" fontId="3" fillId="39" borderId="10" xfId="0" applyNumberFormat="1" applyFont="1" applyFill="1" applyBorder="1" applyAlignment="1">
      <alignment/>
    </xf>
    <xf numFmtId="3" fontId="3" fillId="0" borderId="0" xfId="0" applyNumberFormat="1" applyFont="1" applyAlignment="1">
      <alignment/>
    </xf>
    <xf numFmtId="0" fontId="11" fillId="42" borderId="0" xfId="0" applyFont="1" applyFill="1" applyAlignment="1">
      <alignment/>
    </xf>
    <xf numFmtId="0" fontId="13" fillId="42" borderId="0" xfId="0" applyFont="1" applyFill="1" applyAlignment="1">
      <alignment/>
    </xf>
    <xf numFmtId="0" fontId="3" fillId="42" borderId="0" xfId="0" applyFont="1" applyFill="1" applyAlignment="1">
      <alignment/>
    </xf>
    <xf numFmtId="14" fontId="13" fillId="42" borderId="0" xfId="0" applyNumberFormat="1" applyFont="1" applyFill="1" applyAlignment="1">
      <alignment/>
    </xf>
    <xf numFmtId="0" fontId="115" fillId="42" borderId="0" xfId="0" applyFont="1" applyFill="1" applyAlignment="1">
      <alignment/>
    </xf>
    <xf numFmtId="0" fontId="114" fillId="42" borderId="0" xfId="0" applyFont="1" applyFill="1" applyAlignment="1">
      <alignment/>
    </xf>
    <xf numFmtId="3" fontId="114" fillId="42" borderId="0" xfId="0" applyNumberFormat="1" applyFont="1" applyFill="1" applyAlignment="1">
      <alignment/>
    </xf>
    <xf numFmtId="0" fontId="113" fillId="42" borderId="0" xfId="0" applyFont="1" applyFill="1" applyAlignment="1">
      <alignment vertical="center"/>
    </xf>
    <xf numFmtId="0" fontId="13" fillId="0" borderId="54" xfId="0" applyFont="1" applyBorder="1" applyAlignment="1">
      <alignment vertical="center"/>
    </xf>
    <xf numFmtId="0" fontId="13" fillId="0" borderId="13" xfId="0" applyFont="1" applyBorder="1" applyAlignment="1">
      <alignment vertical="center"/>
    </xf>
    <xf numFmtId="0" fontId="21" fillId="43" borderId="0" xfId="0" applyFont="1" applyFill="1" applyBorder="1" applyAlignment="1">
      <alignment vertical="center" wrapText="1"/>
    </xf>
    <xf numFmtId="0" fontId="13" fillId="0" borderId="11" xfId="0" applyFont="1" applyBorder="1" applyAlignment="1">
      <alignment vertical="center" wrapText="1"/>
    </xf>
    <xf numFmtId="0" fontId="13" fillId="0" borderId="44" xfId="0" applyFont="1" applyBorder="1" applyAlignment="1">
      <alignment vertical="center" wrapText="1"/>
    </xf>
    <xf numFmtId="0" fontId="13" fillId="0" borderId="21" xfId="0" applyFont="1" applyBorder="1" applyAlignment="1">
      <alignment vertical="center" wrapText="1"/>
    </xf>
    <xf numFmtId="0" fontId="11" fillId="0" borderId="54" xfId="0" applyFont="1" applyBorder="1" applyAlignment="1">
      <alignment horizontal="center" wrapText="1"/>
    </xf>
    <xf numFmtId="0" fontId="11" fillId="0" borderId="59" xfId="0" applyFont="1" applyBorder="1" applyAlignment="1">
      <alignment horizontal="center" wrapText="1"/>
    </xf>
    <xf numFmtId="0" fontId="11" fillId="0" borderId="13" xfId="0" applyFont="1" applyBorder="1" applyAlignment="1">
      <alignment horizontal="center" wrapText="1"/>
    </xf>
    <xf numFmtId="0" fontId="0" fillId="0" borderId="13" xfId="0" applyBorder="1" applyAlignment="1">
      <alignment/>
    </xf>
    <xf numFmtId="0" fontId="13" fillId="0" borderId="62"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3" xfId="0" applyFont="1" applyBorder="1" applyAlignment="1">
      <alignment horizontal="center" vertical="center" wrapText="1"/>
    </xf>
    <xf numFmtId="0" fontId="16" fillId="0" borderId="11" xfId="0" applyFont="1" applyBorder="1" applyAlignment="1">
      <alignment horizontal="left" wrapText="1"/>
    </xf>
    <xf numFmtId="0" fontId="16" fillId="0" borderId="44" xfId="0" applyFont="1" applyBorder="1" applyAlignment="1">
      <alignment horizontal="left" wrapText="1"/>
    </xf>
    <xf numFmtId="0" fontId="16" fillId="0" borderId="21" xfId="0" applyFont="1" applyBorder="1" applyAlignment="1">
      <alignment horizontal="left" wrapText="1"/>
    </xf>
    <xf numFmtId="0" fontId="3" fillId="0" borderId="0" xfId="0" applyFont="1" applyAlignment="1">
      <alignment horizontal="center" vertical="center" wrapText="1"/>
    </xf>
    <xf numFmtId="0" fontId="11" fillId="0" borderId="54" xfId="0" applyFont="1" applyBorder="1" applyAlignment="1">
      <alignment horizontal="center"/>
    </xf>
    <xf numFmtId="0" fontId="11" fillId="0" borderId="13" xfId="0" applyFont="1" applyBorder="1" applyAlignment="1">
      <alignment horizontal="center"/>
    </xf>
    <xf numFmtId="0" fontId="62" fillId="0" borderId="54" xfId="47" applyFont="1" applyBorder="1" applyAlignment="1" applyProtection="1">
      <alignment horizontal="center" wrapText="1"/>
      <protection/>
    </xf>
    <xf numFmtId="0" fontId="62" fillId="0" borderId="59" xfId="47" applyFont="1" applyBorder="1" applyAlignment="1" applyProtection="1">
      <alignment horizontal="center" wrapText="1"/>
      <protection/>
    </xf>
    <xf numFmtId="0" fontId="62" fillId="0" borderId="13" xfId="47" applyFont="1" applyBorder="1" applyAlignment="1" applyProtection="1">
      <alignment horizontal="center" wrapText="1"/>
      <protection/>
    </xf>
    <xf numFmtId="0" fontId="19" fillId="0" borderId="11" xfId="0" applyFont="1" applyBorder="1" applyAlignment="1">
      <alignment horizontal="left" wrapText="1"/>
    </xf>
    <xf numFmtId="0" fontId="19" fillId="0" borderId="44" xfId="0" applyFont="1" applyBorder="1" applyAlignment="1">
      <alignment horizontal="left" wrapText="1"/>
    </xf>
    <xf numFmtId="0" fontId="19" fillId="0" borderId="21" xfId="0" applyFont="1" applyBorder="1" applyAlignment="1">
      <alignment horizontal="left" wrapText="1"/>
    </xf>
    <xf numFmtId="0" fontId="26" fillId="0" borderId="54" xfId="0" applyFont="1" applyBorder="1" applyAlignment="1">
      <alignment horizontal="center" vertical="center" wrapText="1"/>
    </xf>
    <xf numFmtId="0" fontId="26" fillId="0" borderId="13" xfId="0" applyFont="1" applyBorder="1" applyAlignment="1">
      <alignment horizontal="center" vertical="center" wrapText="1"/>
    </xf>
    <xf numFmtId="0" fontId="58" fillId="39" borderId="54" xfId="0" applyFont="1" applyFill="1" applyBorder="1" applyAlignment="1">
      <alignment horizontal="center" vertical="center" wrapText="1"/>
    </xf>
    <xf numFmtId="0" fontId="58" fillId="39" borderId="13" xfId="0" applyFont="1" applyFill="1" applyBorder="1" applyAlignment="1">
      <alignment horizontal="center" vertical="center" wrapText="1"/>
    </xf>
    <xf numFmtId="0" fontId="24" fillId="40" borderId="54" xfId="0" applyFont="1" applyFill="1" applyBorder="1" applyAlignment="1">
      <alignment horizontal="center" vertical="center" wrapText="1"/>
    </xf>
    <xf numFmtId="0" fontId="24" fillId="40" borderId="13" xfId="0" applyFont="1" applyFill="1" applyBorder="1" applyAlignment="1">
      <alignment horizontal="center" vertical="center" wrapText="1"/>
    </xf>
    <xf numFmtId="0" fontId="26" fillId="0" borderId="60" xfId="0" applyFont="1" applyBorder="1" applyAlignment="1">
      <alignment vertical="center" wrapText="1"/>
    </xf>
    <xf numFmtId="0" fontId="26" fillId="0" borderId="75" xfId="0" applyFont="1" applyBorder="1" applyAlignment="1">
      <alignment vertical="center" wrapText="1"/>
    </xf>
    <xf numFmtId="0" fontId="26" fillId="0" borderId="20" xfId="0" applyFont="1" applyBorder="1" applyAlignment="1">
      <alignment vertical="center" wrapText="1"/>
    </xf>
    <xf numFmtId="0" fontId="21" fillId="0" borderId="11"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21" xfId="0" applyFont="1" applyBorder="1" applyAlignment="1">
      <alignment horizontal="center" vertical="center" wrapText="1"/>
    </xf>
    <xf numFmtId="0" fontId="26" fillId="0" borderId="54" xfId="0" applyFont="1" applyBorder="1" applyAlignment="1">
      <alignment vertical="center" wrapText="1"/>
    </xf>
    <xf numFmtId="0" fontId="26" fillId="0" borderId="59" xfId="0" applyFont="1" applyBorder="1" applyAlignment="1">
      <alignment vertical="center" wrapText="1"/>
    </xf>
    <xf numFmtId="0" fontId="26" fillId="0" borderId="13" xfId="0" applyFont="1" applyBorder="1" applyAlignment="1">
      <alignment vertical="center" wrapText="1"/>
    </xf>
    <xf numFmtId="0" fontId="26" fillId="0" borderId="55" xfId="0" applyFont="1" applyBorder="1" applyAlignment="1">
      <alignment vertical="center" wrapText="1"/>
    </xf>
    <xf numFmtId="0" fontId="21" fillId="0" borderId="62" xfId="0" applyFont="1" applyBorder="1" applyAlignment="1">
      <alignment horizontal="center" vertical="center" wrapText="1"/>
    </xf>
    <xf numFmtId="0" fontId="21" fillId="0" borderId="17" xfId="0" applyFont="1" applyBorder="1" applyAlignment="1">
      <alignment horizontal="center" vertical="center" wrapText="1"/>
    </xf>
    <xf numFmtId="0" fontId="18" fillId="39" borderId="54" xfId="0" applyFont="1" applyFill="1" applyBorder="1" applyAlignment="1">
      <alignment horizontal="center" vertical="center" wrapText="1"/>
    </xf>
    <xf numFmtId="0" fontId="18" fillId="39" borderId="13" xfId="0" applyFont="1" applyFill="1" applyBorder="1" applyAlignment="1">
      <alignment horizontal="center" vertical="center" wrapText="1"/>
    </xf>
    <xf numFmtId="0" fontId="18" fillId="0" borderId="69" xfId="0" applyFont="1" applyBorder="1" applyAlignment="1">
      <alignment vertical="center" wrapText="1"/>
    </xf>
    <xf numFmtId="0" fontId="18" fillId="0" borderId="74" xfId="0" applyFont="1" applyBorder="1" applyAlignment="1">
      <alignment vertical="center" wrapText="1"/>
    </xf>
    <xf numFmtId="0" fontId="18" fillId="0" borderId="33" xfId="0" applyFont="1" applyBorder="1" applyAlignment="1">
      <alignment vertical="center" wrapText="1"/>
    </xf>
    <xf numFmtId="0" fontId="18" fillId="0" borderId="54" xfId="0" applyFont="1" applyBorder="1" applyAlignment="1">
      <alignment vertical="center" wrapText="1"/>
    </xf>
    <xf numFmtId="0" fontId="18" fillId="0" borderId="59" xfId="0" applyFont="1" applyBorder="1" applyAlignment="1">
      <alignment vertical="center" wrapText="1"/>
    </xf>
    <xf numFmtId="0" fontId="18" fillId="0" borderId="13" xfId="0" applyFont="1" applyBorder="1" applyAlignment="1">
      <alignment vertical="center" wrapText="1"/>
    </xf>
    <xf numFmtId="0" fontId="26" fillId="0" borderId="76" xfId="0" applyFont="1" applyBorder="1" applyAlignment="1">
      <alignment vertical="center" wrapText="1"/>
    </xf>
    <xf numFmtId="0" fontId="26" fillId="0" borderId="77" xfId="0" applyFont="1" applyBorder="1" applyAlignment="1">
      <alignment vertical="center" wrapText="1"/>
    </xf>
    <xf numFmtId="0" fontId="26" fillId="0" borderId="35" xfId="0" applyFont="1" applyBorder="1" applyAlignment="1">
      <alignment vertical="center" wrapText="1"/>
    </xf>
    <xf numFmtId="0" fontId="21" fillId="0" borderId="56" xfId="0" applyFont="1" applyBorder="1" applyAlignment="1">
      <alignment horizontal="center" vertical="center" wrapText="1"/>
    </xf>
    <xf numFmtId="3" fontId="13" fillId="0" borderId="68" xfId="0" applyNumberFormat="1" applyFont="1" applyBorder="1" applyAlignment="1">
      <alignment horizontal="center" vertical="center" wrapText="1"/>
    </xf>
    <xf numFmtId="3" fontId="13" fillId="0" borderId="78" xfId="0" applyNumberFormat="1" applyFont="1" applyBorder="1" applyAlignment="1">
      <alignment horizontal="center" vertical="center" wrapText="1"/>
    </xf>
    <xf numFmtId="3" fontId="13" fillId="0" borderId="69" xfId="0" applyNumberFormat="1" applyFont="1" applyBorder="1" applyAlignment="1">
      <alignment horizontal="center" vertical="center" wrapText="1"/>
    </xf>
    <xf numFmtId="3" fontId="13" fillId="0" borderId="63" xfId="0" applyNumberFormat="1" applyFont="1" applyBorder="1" applyAlignment="1">
      <alignment horizontal="center" vertical="center" wrapText="1"/>
    </xf>
    <xf numFmtId="0" fontId="26" fillId="0" borderId="36" xfId="0" applyFont="1" applyBorder="1" applyAlignment="1">
      <alignment vertical="center" wrapText="1"/>
    </xf>
    <xf numFmtId="0" fontId="26" fillId="0" borderId="37" xfId="0" applyFont="1" applyBorder="1" applyAlignment="1">
      <alignment vertical="center" wrapText="1"/>
    </xf>
    <xf numFmtId="0" fontId="46" fillId="0" borderId="37" xfId="0" applyFont="1" applyBorder="1" applyAlignment="1">
      <alignment vertical="center" wrapText="1"/>
    </xf>
    <xf numFmtId="0" fontId="46" fillId="0" borderId="70" xfId="0" applyFont="1" applyBorder="1" applyAlignment="1">
      <alignment vertical="center" wrapText="1"/>
    </xf>
    <xf numFmtId="0" fontId="26" fillId="0" borderId="49" xfId="0" applyFont="1" applyBorder="1" applyAlignment="1">
      <alignment vertical="center" wrapText="1"/>
    </xf>
    <xf numFmtId="0" fontId="26" fillId="0" borderId="50" xfId="0" applyFont="1" applyBorder="1" applyAlignment="1">
      <alignment vertical="center" wrapText="1"/>
    </xf>
    <xf numFmtId="0" fontId="46" fillId="0" borderId="50" xfId="0" applyFont="1" applyBorder="1" applyAlignment="1">
      <alignment vertical="center" wrapText="1"/>
    </xf>
    <xf numFmtId="0" fontId="46" fillId="0" borderId="52" xfId="0" applyFont="1" applyBorder="1" applyAlignment="1">
      <alignment vertical="center" wrapText="1"/>
    </xf>
    <xf numFmtId="0" fontId="13" fillId="0" borderId="23" xfId="0" applyFont="1" applyBorder="1" applyAlignment="1">
      <alignment horizontal="center" vertical="center" wrapText="1"/>
    </xf>
    <xf numFmtId="3" fontId="13" fillId="0" borderId="56" xfId="0" applyNumberFormat="1" applyFont="1" applyBorder="1" applyAlignment="1">
      <alignment horizontal="center" vertical="center" wrapText="1"/>
    </xf>
    <xf numFmtId="3" fontId="13" fillId="0" borderId="43"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0" xfId="0" applyFont="1" applyBorder="1" applyAlignment="1">
      <alignment horizontal="center" vertical="center" wrapText="1"/>
    </xf>
    <xf numFmtId="3" fontId="19" fillId="0" borderId="57" xfId="0" applyNumberFormat="1" applyFont="1" applyBorder="1" applyAlignment="1">
      <alignment horizontal="left" vertical="center" wrapText="1"/>
    </xf>
    <xf numFmtId="3" fontId="19" fillId="0" borderId="79" xfId="0" applyNumberFormat="1" applyFont="1" applyBorder="1" applyAlignment="1">
      <alignment horizontal="left" vertical="center" wrapText="1"/>
    </xf>
    <xf numFmtId="3" fontId="19" fillId="0" borderId="34" xfId="0" applyNumberFormat="1" applyFont="1" applyBorder="1" applyAlignment="1">
      <alignment horizontal="left" vertical="center" wrapText="1"/>
    </xf>
    <xf numFmtId="0" fontId="13"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70" xfId="0" applyBorder="1" applyAlignment="1">
      <alignment horizontal="center" vertical="center" wrapText="1"/>
    </xf>
    <xf numFmtId="0" fontId="18" fillId="0" borderId="26" xfId="0" applyFont="1" applyBorder="1" applyAlignment="1">
      <alignment vertical="center" wrapText="1"/>
    </xf>
    <xf numFmtId="0" fontId="45" fillId="0" borderId="24" xfId="0" applyFont="1" applyBorder="1" applyAlignment="1">
      <alignment vertical="center" wrapText="1"/>
    </xf>
    <xf numFmtId="0" fontId="45" fillId="0" borderId="25" xfId="0" applyFont="1" applyBorder="1" applyAlignment="1">
      <alignment vertical="center" wrapText="1"/>
    </xf>
    <xf numFmtId="3" fontId="19" fillId="0" borderId="69" xfId="0" applyNumberFormat="1" applyFont="1" applyBorder="1" applyAlignment="1">
      <alignment vertical="center" wrapText="1"/>
    </xf>
    <xf numFmtId="3" fontId="19" fillId="0" borderId="74" xfId="0" applyNumberFormat="1" applyFont="1" applyBorder="1" applyAlignment="1">
      <alignment vertical="center" wrapText="1"/>
    </xf>
    <xf numFmtId="3" fontId="19" fillId="0" borderId="33" xfId="0" applyNumberFormat="1" applyFont="1" applyBorder="1" applyAlignment="1">
      <alignment vertical="center" wrapText="1"/>
    </xf>
    <xf numFmtId="3" fontId="21" fillId="0" borderId="57" xfId="0" applyNumberFormat="1" applyFont="1" applyBorder="1" applyAlignment="1">
      <alignment vertical="center" wrapText="1"/>
    </xf>
    <xf numFmtId="3" fontId="21" fillId="0" borderId="79" xfId="0" applyNumberFormat="1" applyFont="1" applyBorder="1" applyAlignment="1">
      <alignment vertical="center" wrapText="1"/>
    </xf>
    <xf numFmtId="3" fontId="21" fillId="0" borderId="34" xfId="0" applyNumberFormat="1" applyFont="1" applyBorder="1" applyAlignment="1">
      <alignment vertical="center" wrapText="1"/>
    </xf>
    <xf numFmtId="3" fontId="19" fillId="0" borderId="57" xfId="0" applyNumberFormat="1" applyFont="1" applyBorder="1" applyAlignment="1">
      <alignment vertical="center" wrapText="1"/>
    </xf>
    <xf numFmtId="3" fontId="19" fillId="0" borderId="79" xfId="0" applyNumberFormat="1" applyFont="1" applyBorder="1" applyAlignment="1">
      <alignment vertical="center" wrapText="1"/>
    </xf>
    <xf numFmtId="3" fontId="19" fillId="0" borderId="34" xfId="0" applyNumberFormat="1" applyFont="1" applyBorder="1" applyAlignment="1">
      <alignment vertical="center" wrapText="1"/>
    </xf>
    <xf numFmtId="0" fontId="9" fillId="0" borderId="0" xfId="0" applyFont="1" applyAlignment="1">
      <alignment horizontal="center" vertical="center" wrapText="1"/>
    </xf>
    <xf numFmtId="3" fontId="13" fillId="0" borderId="43" xfId="0" applyNumberFormat="1" applyFont="1" applyBorder="1" applyAlignment="1">
      <alignment horizontal="right" vertical="center" wrapText="1"/>
    </xf>
    <xf numFmtId="3" fontId="0" fillId="0" borderId="43" xfId="0" applyNumberFormat="1" applyBorder="1" applyAlignment="1">
      <alignment horizontal="right" vertical="center" wrapText="1"/>
    </xf>
    <xf numFmtId="0" fontId="13" fillId="0" borderId="36" xfId="0" applyFont="1" applyBorder="1" applyAlignment="1">
      <alignment vertical="center" wrapText="1"/>
    </xf>
    <xf numFmtId="0" fontId="13" fillId="0" borderId="70" xfId="0" applyFont="1" applyBorder="1" applyAlignment="1">
      <alignment vertical="center" wrapText="1"/>
    </xf>
    <xf numFmtId="3" fontId="19" fillId="0" borderId="54" xfId="0" applyNumberFormat="1" applyFont="1" applyBorder="1" applyAlignment="1">
      <alignment vertical="center" wrapText="1"/>
    </xf>
    <xf numFmtId="3" fontId="19" fillId="0" borderId="59" xfId="0" applyNumberFormat="1" applyFont="1" applyBorder="1" applyAlignment="1">
      <alignment vertical="center" wrapText="1"/>
    </xf>
    <xf numFmtId="3" fontId="19" fillId="0" borderId="13" xfId="0" applyNumberFormat="1" applyFont="1" applyBorder="1" applyAlignment="1">
      <alignment vertical="center" wrapText="1"/>
    </xf>
    <xf numFmtId="0" fontId="21" fillId="0" borderId="0" xfId="0" applyFont="1" applyBorder="1" applyAlignment="1">
      <alignment horizontal="left" vertical="center" wrapText="1"/>
    </xf>
    <xf numFmtId="0" fontId="0" fillId="0" borderId="0" xfId="0" applyAlignment="1">
      <alignment horizontal="center" vertical="center" wrapText="1"/>
    </xf>
    <xf numFmtId="182" fontId="13" fillId="0" borderId="43" xfId="57" applyNumberFormat="1" applyFont="1" applyBorder="1" applyAlignment="1" applyProtection="1">
      <alignment horizontal="right" vertical="center" wrapText="1"/>
      <protection/>
    </xf>
    <xf numFmtId="0" fontId="0" fillId="0" borderId="43" xfId="0" applyBorder="1" applyAlignment="1">
      <alignment horizontal="right" vertical="center" wrapText="1"/>
    </xf>
    <xf numFmtId="0" fontId="13" fillId="33" borderId="1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0" fontId="13" fillId="33" borderId="54"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13" xfId="0" applyBorder="1" applyAlignment="1">
      <alignment horizontal="center" vertical="center" wrapText="1"/>
    </xf>
    <xf numFmtId="0" fontId="19" fillId="0" borderId="21" xfId="0" applyFont="1" applyBorder="1" applyAlignment="1">
      <alignment vertical="center" wrapText="1"/>
    </xf>
    <xf numFmtId="0" fontId="19" fillId="0" borderId="0" xfId="0" applyFont="1" applyAlignment="1">
      <alignment horizontal="center" vertical="center" wrapText="1"/>
    </xf>
    <xf numFmtId="49" fontId="13" fillId="35" borderId="11" xfId="57" applyNumberFormat="1" applyFont="1" applyFill="1" applyBorder="1" applyAlignment="1" applyProtection="1">
      <alignment horizontal="center" vertical="center" wrapText="1"/>
      <protection/>
    </xf>
    <xf numFmtId="49" fontId="13" fillId="35" borderId="21" xfId="57" applyNumberFormat="1" applyFont="1" applyFill="1" applyBorder="1" applyAlignment="1" applyProtection="1">
      <alignment horizontal="center" vertical="center" wrapText="1"/>
      <protection/>
    </xf>
    <xf numFmtId="49" fontId="13" fillId="0" borderId="11" xfId="57" applyNumberFormat="1" applyFont="1" applyBorder="1" applyAlignment="1">
      <alignment horizontal="center" vertical="center"/>
    </xf>
    <xf numFmtId="49" fontId="13" fillId="0" borderId="21" xfId="57" applyNumberFormat="1" applyFont="1" applyBorder="1" applyAlignment="1">
      <alignment horizontal="center" vertical="center"/>
    </xf>
    <xf numFmtId="0" fontId="0" fillId="0" borderId="43" xfId="0" applyFont="1" applyBorder="1" applyAlignment="1">
      <alignment horizontal="right" vertical="center" wrapText="1"/>
    </xf>
    <xf numFmtId="49" fontId="13" fillId="0" borderId="10" xfId="0" applyNumberFormat="1" applyFont="1" applyBorder="1" applyAlignment="1" applyProtection="1">
      <alignment horizontal="center" vertical="center"/>
      <protection/>
    </xf>
    <xf numFmtId="49" fontId="13" fillId="0" borderId="13" xfId="0" applyNumberFormat="1" applyFont="1" applyBorder="1" applyAlignment="1" applyProtection="1">
      <alignment horizontal="center" vertical="center"/>
      <protection/>
    </xf>
    <xf numFmtId="49" fontId="13" fillId="0" borderId="10" xfId="0" applyNumberFormat="1" applyFont="1" applyBorder="1" applyAlignment="1" applyProtection="1">
      <alignment horizontal="center" vertical="center" wrapText="1"/>
      <protection/>
    </xf>
    <xf numFmtId="49" fontId="13" fillId="0" borderId="11" xfId="57" applyNumberFormat="1" applyFont="1" applyBorder="1" applyAlignment="1">
      <alignment horizontal="center" vertical="center" wrapText="1"/>
    </xf>
    <xf numFmtId="49" fontId="13" fillId="0" borderId="21" xfId="57" applyNumberFormat="1" applyFont="1" applyBorder="1" applyAlignment="1">
      <alignment horizontal="center" vertical="center" wrapText="1"/>
    </xf>
    <xf numFmtId="49" fontId="13" fillId="0" borderId="54" xfId="57" applyNumberFormat="1" applyFont="1" applyBorder="1" applyAlignment="1" applyProtection="1">
      <alignment horizontal="center" vertical="center" wrapText="1"/>
      <protection/>
    </xf>
    <xf numFmtId="49" fontId="13" fillId="0" borderId="59" xfId="57" applyNumberFormat="1" applyFont="1" applyBorder="1" applyAlignment="1" applyProtection="1">
      <alignment horizontal="center" vertical="center" wrapText="1"/>
      <protection/>
    </xf>
    <xf numFmtId="49" fontId="13" fillId="0" borderId="13" xfId="57" applyNumberFormat="1" applyFont="1" applyBorder="1" applyAlignment="1" applyProtection="1">
      <alignment horizontal="center" vertical="center" wrapText="1"/>
      <protection/>
    </xf>
    <xf numFmtId="49" fontId="13" fillId="0" borderId="0" xfId="0" applyNumberFormat="1" applyFont="1" applyBorder="1" applyAlignment="1">
      <alignment vertical="center" wrapText="1"/>
    </xf>
    <xf numFmtId="49" fontId="19" fillId="0" borderId="0" xfId="0" applyNumberFormat="1" applyFont="1" applyAlignment="1">
      <alignment vertical="center" wrapText="1"/>
    </xf>
    <xf numFmtId="49" fontId="19" fillId="0" borderId="0" xfId="0" applyNumberFormat="1" applyFont="1" applyFill="1" applyBorder="1" applyAlignment="1">
      <alignment vertical="center" wrapText="1"/>
    </xf>
    <xf numFmtId="0" fontId="58" fillId="36" borderId="54" xfId="0" applyFont="1" applyFill="1" applyBorder="1" applyAlignment="1">
      <alignment vertical="center" wrapText="1"/>
    </xf>
    <xf numFmtId="0" fontId="10" fillId="36" borderId="59" xfId="0" applyFont="1" applyFill="1" applyBorder="1" applyAlignment="1">
      <alignment vertical="center" wrapText="1"/>
    </xf>
    <xf numFmtId="0" fontId="10" fillId="36" borderId="13" xfId="0" applyFont="1" applyFill="1" applyBorder="1" applyAlignment="1">
      <alignment vertical="center" wrapText="1"/>
    </xf>
    <xf numFmtId="0" fontId="3" fillId="34" borderId="54" xfId="0" applyFont="1" applyFill="1" applyBorder="1" applyAlignment="1">
      <alignment vertical="center" wrapText="1"/>
    </xf>
    <xf numFmtId="0" fontId="10" fillId="34" borderId="59" xfId="0" applyFont="1" applyFill="1" applyBorder="1" applyAlignment="1">
      <alignment vertical="center" wrapText="1"/>
    </xf>
    <xf numFmtId="0" fontId="10" fillId="34" borderId="13" xfId="0" applyFont="1" applyFill="1" applyBorder="1" applyAlignment="1">
      <alignment vertical="center" wrapText="1"/>
    </xf>
    <xf numFmtId="0" fontId="33" fillId="37" borderId="54" xfId="0" applyFont="1" applyFill="1" applyBorder="1" applyAlignment="1">
      <alignment vertical="center" wrapText="1"/>
    </xf>
    <xf numFmtId="0" fontId="33" fillId="37" borderId="59" xfId="0" applyFont="1" applyFill="1" applyBorder="1" applyAlignment="1">
      <alignment vertical="center" wrapText="1"/>
    </xf>
    <xf numFmtId="0" fontId="33" fillId="37" borderId="13" xfId="0" applyFont="1" applyFill="1" applyBorder="1" applyAlignment="1">
      <alignment vertical="center" wrapText="1"/>
    </xf>
    <xf numFmtId="49" fontId="13" fillId="33" borderId="11" xfId="57" applyNumberFormat="1" applyFont="1" applyFill="1" applyBorder="1" applyAlignment="1">
      <alignment horizontal="center" vertical="center" wrapText="1"/>
    </xf>
    <xf numFmtId="49" fontId="19" fillId="0" borderId="44" xfId="0" applyNumberFormat="1" applyFont="1" applyBorder="1" applyAlignment="1">
      <alignment horizontal="center" vertical="center" wrapText="1"/>
    </xf>
    <xf numFmtId="49" fontId="19" fillId="0" borderId="21" xfId="0" applyNumberFormat="1" applyFont="1" applyBorder="1" applyAlignment="1">
      <alignment horizontal="center" vertical="center" wrapText="1"/>
    </xf>
    <xf numFmtId="49" fontId="13" fillId="0" borderId="10" xfId="57" applyNumberFormat="1" applyFont="1" applyBorder="1" applyAlignment="1" applyProtection="1">
      <alignment horizontal="center" vertical="center" wrapText="1"/>
      <protection/>
    </xf>
    <xf numFmtId="0" fontId="64" fillId="0" borderId="11"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62" xfId="0" applyFont="1" applyBorder="1" applyAlignment="1">
      <alignment vertical="center" wrapText="1"/>
    </xf>
    <xf numFmtId="0" fontId="64" fillId="0" borderId="22" xfId="0" applyFont="1" applyBorder="1" applyAlignment="1">
      <alignment vertical="center" wrapText="1"/>
    </xf>
    <xf numFmtId="0" fontId="64" fillId="0" borderId="56" xfId="0" applyFont="1" applyBorder="1" applyAlignment="1">
      <alignment vertical="center" wrapText="1"/>
    </xf>
    <xf numFmtId="0" fontId="64" fillId="0" borderId="23" xfId="0" applyFont="1" applyBorder="1" applyAlignment="1">
      <alignment vertical="center" wrapText="1"/>
    </xf>
    <xf numFmtId="0" fontId="63" fillId="0" borderId="11"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1" xfId="0" applyFont="1" applyBorder="1" applyAlignment="1">
      <alignment horizontal="center" vertical="center" wrapText="1"/>
    </xf>
    <xf numFmtId="0" fontId="64" fillId="0" borderId="17" xfId="0" applyFont="1" applyBorder="1" applyAlignment="1">
      <alignment vertical="center" wrapText="1"/>
    </xf>
    <xf numFmtId="0" fontId="64" fillId="0" borderId="18" xfId="0" applyFont="1" applyBorder="1" applyAlignment="1">
      <alignment vertical="center" wrapText="1"/>
    </xf>
    <xf numFmtId="0" fontId="64" fillId="33" borderId="54" xfId="0" applyFont="1" applyFill="1" applyBorder="1" applyAlignment="1">
      <alignment horizontal="center" vertical="center" wrapText="1"/>
    </xf>
    <xf numFmtId="0" fontId="64" fillId="33" borderId="59"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33" borderId="11" xfId="0" applyNumberFormat="1" applyFont="1" applyFill="1" applyBorder="1" applyAlignment="1">
      <alignment horizontal="center" vertical="center" wrapText="1"/>
    </xf>
    <xf numFmtId="0" fontId="64" fillId="33" borderId="44" xfId="0" applyNumberFormat="1" applyFont="1" applyFill="1" applyBorder="1" applyAlignment="1">
      <alignment horizontal="center" vertical="center" wrapText="1"/>
    </xf>
    <xf numFmtId="0" fontId="64" fillId="33" borderId="21" xfId="0" applyNumberFormat="1" applyFont="1" applyFill="1" applyBorder="1" applyAlignment="1">
      <alignment horizontal="center" vertical="center" wrapText="1"/>
    </xf>
    <xf numFmtId="0" fontId="64" fillId="33" borderId="62" xfId="0" applyNumberFormat="1" applyFont="1" applyFill="1" applyBorder="1" applyAlignment="1">
      <alignment horizontal="center" vertical="center" wrapText="1"/>
    </xf>
    <xf numFmtId="0" fontId="64" fillId="33" borderId="22" xfId="0" applyNumberFormat="1" applyFont="1" applyFill="1" applyBorder="1" applyAlignment="1">
      <alignment horizontal="center" vertical="center" wrapText="1"/>
    </xf>
    <xf numFmtId="0" fontId="64" fillId="33" borderId="17" xfId="0" applyNumberFormat="1" applyFont="1" applyFill="1" applyBorder="1" applyAlignment="1">
      <alignment horizontal="center" vertical="center" wrapText="1"/>
    </xf>
    <xf numFmtId="0" fontId="64" fillId="33" borderId="18" xfId="0" applyNumberFormat="1" applyFont="1" applyFill="1" applyBorder="1" applyAlignment="1">
      <alignment horizontal="center" vertical="center" wrapText="1"/>
    </xf>
    <xf numFmtId="0" fontId="64" fillId="33" borderId="56" xfId="0" applyNumberFormat="1" applyFont="1" applyFill="1" applyBorder="1" applyAlignment="1">
      <alignment horizontal="center" vertical="center" wrapText="1"/>
    </xf>
    <xf numFmtId="0" fontId="64" fillId="33" borderId="23" xfId="0" applyNumberFormat="1" applyFont="1" applyFill="1" applyBorder="1" applyAlignment="1">
      <alignment horizontal="center" vertical="center" wrapText="1"/>
    </xf>
    <xf numFmtId="3" fontId="64" fillId="33" borderId="11" xfId="0" applyNumberFormat="1" applyFont="1" applyFill="1" applyBorder="1" applyAlignment="1">
      <alignment horizontal="center" vertical="center" wrapText="1"/>
    </xf>
    <xf numFmtId="3" fontId="64" fillId="33" borderId="44" xfId="0" applyNumberFormat="1" applyFont="1" applyFill="1" applyBorder="1" applyAlignment="1">
      <alignment horizontal="center" vertical="center" wrapText="1"/>
    </xf>
    <xf numFmtId="3" fontId="64" fillId="33" borderId="21" xfId="0" applyNumberFormat="1" applyFont="1" applyFill="1" applyBorder="1" applyAlignment="1">
      <alignment horizontal="center" vertical="center" wrapText="1"/>
    </xf>
    <xf numFmtId="3" fontId="64" fillId="33" borderId="54" xfId="0" applyNumberFormat="1" applyFont="1" applyFill="1" applyBorder="1" applyAlignment="1">
      <alignment horizontal="center" vertical="center" wrapText="1"/>
    </xf>
    <xf numFmtId="3" fontId="64" fillId="33" borderId="59" xfId="0" applyNumberFormat="1" applyFont="1" applyFill="1" applyBorder="1" applyAlignment="1">
      <alignment horizontal="center" vertical="center" wrapText="1"/>
    </xf>
    <xf numFmtId="3" fontId="64" fillId="33" borderId="13" xfId="0" applyNumberFormat="1" applyFont="1" applyFill="1" applyBorder="1" applyAlignment="1">
      <alignment horizontal="center" vertical="center" wrapText="1"/>
    </xf>
    <xf numFmtId="49" fontId="64" fillId="33" borderId="54" xfId="0" applyNumberFormat="1" applyFont="1" applyFill="1" applyBorder="1" applyAlignment="1">
      <alignment horizontal="center" vertical="center"/>
    </xf>
    <xf numFmtId="49" fontId="64" fillId="33" borderId="59" xfId="0" applyNumberFormat="1" applyFont="1" applyFill="1" applyBorder="1" applyAlignment="1">
      <alignment horizontal="center" vertical="center"/>
    </xf>
    <xf numFmtId="49" fontId="64" fillId="33" borderId="13" xfId="0" applyNumberFormat="1" applyFont="1" applyFill="1" applyBorder="1" applyAlignment="1">
      <alignment horizontal="center" vertical="center"/>
    </xf>
    <xf numFmtId="0" fontId="65" fillId="34" borderId="62" xfId="0" applyFont="1" applyFill="1" applyBorder="1" applyAlignment="1">
      <alignment horizontal="center" vertical="center" wrapText="1"/>
    </xf>
    <xf numFmtId="0" fontId="65" fillId="34" borderId="55" xfId="0" applyFont="1" applyFill="1" applyBorder="1" applyAlignment="1">
      <alignment horizontal="center" vertical="center" wrapText="1"/>
    </xf>
    <xf numFmtId="0" fontId="65" fillId="34" borderId="22"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18" xfId="0" applyFont="1" applyFill="1" applyBorder="1" applyAlignment="1">
      <alignment horizontal="center" vertical="center" wrapText="1"/>
    </xf>
    <xf numFmtId="0" fontId="65" fillId="34" borderId="56" xfId="0" applyFont="1" applyFill="1" applyBorder="1" applyAlignment="1">
      <alignment horizontal="center" vertical="center" wrapText="1"/>
    </xf>
    <xf numFmtId="0" fontId="65" fillId="34" borderId="43" xfId="0" applyFont="1" applyFill="1" applyBorder="1" applyAlignment="1">
      <alignment horizontal="center" vertical="center" wrapText="1"/>
    </xf>
    <xf numFmtId="0" fontId="65" fillId="34" borderId="23" xfId="0" applyFont="1" applyFill="1" applyBorder="1" applyAlignment="1">
      <alignment horizontal="center" vertical="center" wrapText="1"/>
    </xf>
    <xf numFmtId="0" fontId="63" fillId="35" borderId="62" xfId="0" applyFont="1" applyFill="1" applyBorder="1" applyAlignment="1">
      <alignment horizontal="center" vertical="center" wrapText="1"/>
    </xf>
    <xf numFmtId="0" fontId="63" fillId="35" borderId="55" xfId="0" applyFont="1" applyFill="1" applyBorder="1" applyAlignment="1">
      <alignment horizontal="center" vertical="center" wrapText="1"/>
    </xf>
    <xf numFmtId="0" fontId="63" fillId="35" borderId="22"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3" fillId="35" borderId="0" xfId="0" applyFont="1" applyFill="1" applyBorder="1" applyAlignment="1">
      <alignment horizontal="center" vertical="center" wrapText="1"/>
    </xf>
    <xf numFmtId="0" fontId="63" fillId="35" borderId="18" xfId="0" applyFont="1" applyFill="1" applyBorder="1" applyAlignment="1">
      <alignment horizontal="center" vertical="center" wrapText="1"/>
    </xf>
    <xf numFmtId="0" fontId="63" fillId="35" borderId="56" xfId="0" applyFont="1" applyFill="1" applyBorder="1" applyAlignment="1">
      <alignment horizontal="center" vertical="center" wrapText="1"/>
    </xf>
    <xf numFmtId="0" fontId="63" fillId="35" borderId="43" xfId="0" applyFont="1" applyFill="1" applyBorder="1" applyAlignment="1">
      <alignment horizontal="center" vertical="center" wrapText="1"/>
    </xf>
    <xf numFmtId="0" fontId="63" fillId="35" borderId="23" xfId="0" applyFont="1" applyFill="1" applyBorder="1" applyAlignment="1">
      <alignment horizontal="center" vertical="center" wrapText="1"/>
    </xf>
    <xf numFmtId="0" fontId="67" fillId="35" borderId="62" xfId="0" applyFont="1" applyFill="1" applyBorder="1" applyAlignment="1">
      <alignment horizontal="center" vertical="center" wrapText="1"/>
    </xf>
    <xf numFmtId="0" fontId="67" fillId="35" borderId="55" xfId="0" applyFont="1" applyFill="1" applyBorder="1" applyAlignment="1">
      <alignment horizontal="center" vertical="center" wrapText="1"/>
    </xf>
    <xf numFmtId="0" fontId="67" fillId="35" borderId="22" xfId="0" applyFont="1" applyFill="1" applyBorder="1" applyAlignment="1">
      <alignment horizontal="center" vertical="center" wrapText="1"/>
    </xf>
    <xf numFmtId="0" fontId="67" fillId="35" borderId="17" xfId="0" applyFont="1" applyFill="1" applyBorder="1" applyAlignment="1">
      <alignment horizontal="center" vertical="center" wrapText="1"/>
    </xf>
    <xf numFmtId="0" fontId="67" fillId="35" borderId="0" xfId="0" applyFont="1" applyFill="1" applyBorder="1" applyAlignment="1">
      <alignment horizontal="center" vertical="center" wrapText="1"/>
    </xf>
    <xf numFmtId="0" fontId="67" fillId="35" borderId="18" xfId="0" applyFont="1" applyFill="1" applyBorder="1" applyAlignment="1">
      <alignment horizontal="center" vertical="center" wrapText="1"/>
    </xf>
    <xf numFmtId="0" fontId="67" fillId="35" borderId="56" xfId="0" applyFont="1" applyFill="1" applyBorder="1" applyAlignment="1">
      <alignment horizontal="center" vertical="center" wrapText="1"/>
    </xf>
    <xf numFmtId="0" fontId="67" fillId="35" borderId="43" xfId="0" applyFont="1" applyFill="1" applyBorder="1" applyAlignment="1">
      <alignment horizontal="center" vertical="center" wrapText="1"/>
    </xf>
    <xf numFmtId="0" fontId="67" fillId="35" borderId="23" xfId="0" applyFont="1" applyFill="1" applyBorder="1" applyAlignment="1">
      <alignment horizontal="center" vertical="center" wrapText="1"/>
    </xf>
    <xf numFmtId="0" fontId="38" fillId="33" borderId="44" xfId="0" applyNumberFormat="1" applyFont="1" applyFill="1" applyBorder="1" applyAlignment="1">
      <alignment horizontal="center" vertical="center" wrapText="1"/>
    </xf>
    <xf numFmtId="0" fontId="35" fillId="33" borderId="44" xfId="0" applyFont="1" applyFill="1" applyBorder="1" applyAlignment="1">
      <alignment horizontal="center" vertical="center" wrapText="1"/>
    </xf>
    <xf numFmtId="0" fontId="35" fillId="33" borderId="21" xfId="0" applyFont="1" applyFill="1" applyBorder="1" applyAlignment="1">
      <alignment horizontal="center" vertical="center" wrapText="1"/>
    </xf>
    <xf numFmtId="0" fontId="71" fillId="34" borderId="62" xfId="0" applyFont="1" applyFill="1" applyBorder="1" applyAlignment="1">
      <alignment horizontal="center" vertical="center" wrapText="1"/>
    </xf>
    <xf numFmtId="0" fontId="71" fillId="34" borderId="55" xfId="0" applyFont="1" applyFill="1" applyBorder="1" applyAlignment="1">
      <alignment horizontal="center" vertical="center" wrapText="1"/>
    </xf>
    <xf numFmtId="0" fontId="71" fillId="34" borderId="22" xfId="0" applyFont="1" applyFill="1" applyBorder="1" applyAlignment="1">
      <alignment horizontal="center" vertical="center" wrapText="1"/>
    </xf>
    <xf numFmtId="0" fontId="71" fillId="34" borderId="17"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18" xfId="0" applyFont="1" applyFill="1" applyBorder="1" applyAlignment="1">
      <alignment horizontal="center" vertical="center" wrapText="1"/>
    </xf>
    <xf numFmtId="0" fontId="71" fillId="34" borderId="56" xfId="0" applyFont="1" applyFill="1" applyBorder="1" applyAlignment="1">
      <alignment horizontal="center" vertical="center" wrapText="1"/>
    </xf>
    <xf numFmtId="0" fontId="71" fillId="34" borderId="43" xfId="0" applyFont="1" applyFill="1" applyBorder="1" applyAlignment="1">
      <alignment horizontal="center" vertical="center" wrapText="1"/>
    </xf>
    <xf numFmtId="0" fontId="71" fillId="34" borderId="23" xfId="0" applyFont="1" applyFill="1" applyBorder="1" applyAlignment="1">
      <alignment horizontal="center" vertical="center" wrapText="1"/>
    </xf>
    <xf numFmtId="0" fontId="67" fillId="0" borderId="11"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21" xfId="0" applyFont="1" applyBorder="1" applyAlignment="1">
      <alignment horizontal="center" vertical="center" wrapText="1"/>
    </xf>
    <xf numFmtId="0" fontId="68" fillId="0" borderId="62" xfId="0" applyFont="1" applyBorder="1" applyAlignment="1">
      <alignment vertical="center" wrapText="1"/>
    </xf>
    <xf numFmtId="0" fontId="12" fillId="0" borderId="22" xfId="0" applyFont="1" applyBorder="1" applyAlignment="1">
      <alignment vertical="center" wrapText="1"/>
    </xf>
    <xf numFmtId="0" fontId="69" fillId="0" borderId="17" xfId="0" applyFont="1" applyBorder="1" applyAlignment="1">
      <alignment vertical="center" wrapText="1"/>
    </xf>
    <xf numFmtId="0" fontId="12" fillId="0" borderId="18" xfId="0" applyFont="1" applyBorder="1" applyAlignment="1">
      <alignment vertical="center" wrapText="1"/>
    </xf>
    <xf numFmtId="0" fontId="69" fillId="0" borderId="56" xfId="0" applyFont="1" applyBorder="1" applyAlignment="1">
      <alignment vertical="center" wrapText="1"/>
    </xf>
    <xf numFmtId="0" fontId="12" fillId="0" borderId="23" xfId="0" applyFont="1" applyBorder="1" applyAlignment="1">
      <alignment vertical="center" wrapText="1"/>
    </xf>
    <xf numFmtId="0" fontId="40" fillId="0" borderId="0" xfId="0" applyFont="1" applyBorder="1" applyAlignment="1">
      <alignment horizontal="center" vertical="center" wrapText="1"/>
    </xf>
    <xf numFmtId="0" fontId="34" fillId="33" borderId="54" xfId="0" applyFont="1" applyFill="1" applyBorder="1" applyAlignment="1">
      <alignment horizontal="center" vertical="center" wrapText="1"/>
    </xf>
    <xf numFmtId="0" fontId="34" fillId="33" borderId="59" xfId="0" applyFont="1" applyFill="1" applyBorder="1" applyAlignment="1">
      <alignment horizontal="center" vertical="center" wrapText="1"/>
    </xf>
    <xf numFmtId="0" fontId="34" fillId="33" borderId="13" xfId="0" applyFont="1" applyFill="1" applyBorder="1" applyAlignment="1">
      <alignment horizontal="center" vertical="center" wrapText="1"/>
    </xf>
    <xf numFmtId="3" fontId="38" fillId="33" borderId="54" xfId="0" applyNumberFormat="1" applyFont="1" applyFill="1" applyBorder="1" applyAlignment="1">
      <alignment horizontal="center" vertical="center" wrapText="1"/>
    </xf>
    <xf numFmtId="3" fontId="38" fillId="33" borderId="59" xfId="0" applyNumberFormat="1" applyFont="1" applyFill="1" applyBorder="1" applyAlignment="1">
      <alignment horizontal="center" vertical="center" wrapText="1"/>
    </xf>
    <xf numFmtId="3" fontId="38" fillId="33" borderId="13" xfId="0" applyNumberFormat="1" applyFont="1" applyFill="1" applyBorder="1" applyAlignment="1">
      <alignment horizontal="center" vertical="center" wrapText="1"/>
    </xf>
    <xf numFmtId="49" fontId="38" fillId="33" borderId="69" xfId="0" applyNumberFormat="1" applyFont="1" applyFill="1" applyBorder="1" applyAlignment="1">
      <alignment horizontal="center" vertical="center"/>
    </xf>
    <xf numFmtId="49" fontId="38" fillId="33" borderId="74" xfId="0" applyNumberFormat="1" applyFont="1" applyFill="1" applyBorder="1" applyAlignment="1">
      <alignment horizontal="center" vertical="center"/>
    </xf>
    <xf numFmtId="49" fontId="38" fillId="33" borderId="33" xfId="0" applyNumberFormat="1" applyFont="1" applyFill="1" applyBorder="1" applyAlignment="1">
      <alignment horizontal="center" vertical="center"/>
    </xf>
    <xf numFmtId="3" fontId="38" fillId="33" borderId="44" xfId="0" applyNumberFormat="1" applyFont="1" applyFill="1" applyBorder="1" applyAlignment="1">
      <alignment horizontal="center" vertical="center" wrapText="1"/>
    </xf>
    <xf numFmtId="0" fontId="38" fillId="33" borderId="17" xfId="0" applyNumberFormat="1" applyFont="1" applyFill="1" applyBorder="1" applyAlignment="1">
      <alignment horizontal="center"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56" xfId="0" applyBorder="1" applyAlignment="1">
      <alignment vertical="center" wrapText="1"/>
    </xf>
    <xf numFmtId="0" fontId="0" fillId="0" borderId="23" xfId="0" applyBorder="1" applyAlignment="1">
      <alignment vertical="center" wrapText="1"/>
    </xf>
    <xf numFmtId="0" fontId="72" fillId="0" borderId="62" xfId="0" applyFont="1" applyBorder="1" applyAlignment="1">
      <alignment vertical="center" wrapText="1"/>
    </xf>
    <xf numFmtId="0" fontId="72" fillId="0" borderId="22" xfId="0" applyFont="1" applyBorder="1" applyAlignment="1">
      <alignment vertical="center" wrapText="1"/>
    </xf>
    <xf numFmtId="0" fontId="73" fillId="0" borderId="56" xfId="0" applyFont="1" applyBorder="1" applyAlignment="1">
      <alignment vertical="center" wrapText="1"/>
    </xf>
    <xf numFmtId="0" fontId="73" fillId="0" borderId="23" xfId="0" applyFont="1" applyBorder="1" applyAlignment="1">
      <alignment vertical="center" wrapText="1"/>
    </xf>
    <xf numFmtId="3" fontId="73" fillId="0" borderId="54" xfId="0" applyNumberFormat="1" applyFont="1" applyBorder="1" applyAlignment="1">
      <alignment/>
    </xf>
    <xf numFmtId="3" fontId="73" fillId="0" borderId="59" xfId="0" applyNumberFormat="1" applyFont="1" applyBorder="1" applyAlignment="1">
      <alignment/>
    </xf>
    <xf numFmtId="3" fontId="73" fillId="0" borderId="13" xfId="0" applyNumberFormat="1" applyFont="1" applyBorder="1" applyAlignment="1">
      <alignment/>
    </xf>
    <xf numFmtId="0" fontId="72" fillId="34" borderId="54" xfId="0" applyFont="1" applyFill="1" applyBorder="1" applyAlignment="1">
      <alignment horizontal="center"/>
    </xf>
    <xf numFmtId="0" fontId="72" fillId="34" borderId="59" xfId="0" applyFont="1" applyFill="1" applyBorder="1" applyAlignment="1">
      <alignment horizontal="center"/>
    </xf>
    <xf numFmtId="0" fontId="72" fillId="34" borderId="13" xfId="0" applyFont="1" applyFill="1" applyBorder="1" applyAlignment="1">
      <alignment horizontal="center"/>
    </xf>
    <xf numFmtId="0" fontId="15" fillId="0" borderId="0" xfId="0" applyFont="1" applyAlignment="1">
      <alignment horizontal="center" vertical="center" wrapText="1"/>
    </xf>
    <xf numFmtId="0" fontId="3" fillId="35" borderId="54" xfId="0" applyFont="1" applyFill="1" applyBorder="1" applyAlignment="1">
      <alignment horizontal="center" vertical="center" wrapText="1"/>
    </xf>
    <xf numFmtId="0" fontId="3" fillId="35" borderId="59" xfId="0" applyFont="1" applyFill="1" applyBorder="1" applyAlignment="1">
      <alignment horizontal="center" vertical="center" wrapText="1"/>
    </xf>
    <xf numFmtId="3" fontId="3" fillId="35" borderId="54" xfId="0" applyNumberFormat="1" applyFont="1" applyFill="1" applyBorder="1" applyAlignment="1">
      <alignment horizontal="center" vertical="center" wrapText="1"/>
    </xf>
    <xf numFmtId="3" fontId="3" fillId="35" borderId="59" xfId="0" applyNumberFormat="1" applyFont="1" applyFill="1" applyBorder="1" applyAlignment="1">
      <alignment horizontal="center" vertical="center" wrapText="1"/>
    </xf>
    <xf numFmtId="49" fontId="3" fillId="35" borderId="54" xfId="0" applyNumberFormat="1" applyFont="1" applyFill="1" applyBorder="1" applyAlignment="1">
      <alignment horizontal="center"/>
    </xf>
    <xf numFmtId="49" fontId="3" fillId="35" borderId="59" xfId="0" applyNumberFormat="1" applyFont="1" applyFill="1" applyBorder="1" applyAlignment="1">
      <alignment horizontal="center"/>
    </xf>
    <xf numFmtId="49" fontId="3" fillId="35" borderId="13" xfId="0" applyNumberFormat="1" applyFont="1" applyFill="1" applyBorder="1" applyAlignment="1">
      <alignment horizontal="center"/>
    </xf>
    <xf numFmtId="0" fontId="3" fillId="35" borderId="17" xfId="0" applyNumberFormat="1" applyFont="1" applyFill="1" applyBorder="1" applyAlignment="1">
      <alignment horizontal="center" vertical="center" wrapText="1"/>
    </xf>
    <xf numFmtId="0" fontId="3" fillId="35" borderId="18" xfId="0" applyNumberFormat="1" applyFont="1" applyFill="1" applyBorder="1" applyAlignment="1">
      <alignment horizontal="center" vertical="center" wrapText="1"/>
    </xf>
    <xf numFmtId="0" fontId="49" fillId="0" borderId="56" xfId="0" applyFont="1" applyBorder="1" applyAlignment="1">
      <alignment horizontal="center" vertical="center" wrapText="1"/>
    </xf>
    <xf numFmtId="0" fontId="49" fillId="0" borderId="23" xfId="0" applyFont="1" applyBorder="1" applyAlignment="1">
      <alignment horizontal="center" vertical="center" wrapText="1"/>
    </xf>
    <xf numFmtId="3" fontId="3" fillId="35" borderId="17" xfId="0" applyNumberFormat="1" applyFont="1" applyFill="1" applyBorder="1" applyAlignment="1">
      <alignment horizontal="center" vertical="center" wrapText="1"/>
    </xf>
    <xf numFmtId="3" fontId="3" fillId="35" borderId="18" xfId="0" applyNumberFormat="1" applyFont="1" applyFill="1" applyBorder="1" applyAlignment="1">
      <alignment horizontal="center" vertical="center" wrapText="1"/>
    </xf>
    <xf numFmtId="0" fontId="72" fillId="3" borderId="62" xfId="0" applyFont="1" applyFill="1" applyBorder="1" applyAlignment="1">
      <alignment vertical="center" wrapText="1"/>
    </xf>
    <xf numFmtId="0" fontId="72" fillId="3" borderId="22" xfId="0" applyFont="1" applyFill="1" applyBorder="1" applyAlignment="1">
      <alignment vertical="center" wrapText="1"/>
    </xf>
    <xf numFmtId="0" fontId="72" fillId="3" borderId="17" xfId="0" applyFont="1" applyFill="1" applyBorder="1" applyAlignment="1">
      <alignment vertical="center" wrapText="1"/>
    </xf>
    <xf numFmtId="0" fontId="72" fillId="3" borderId="18" xfId="0" applyFont="1" applyFill="1" applyBorder="1" applyAlignment="1">
      <alignment vertical="center" wrapText="1"/>
    </xf>
    <xf numFmtId="0" fontId="72" fillId="3" borderId="56" xfId="0" applyFont="1" applyFill="1" applyBorder="1" applyAlignment="1">
      <alignment vertical="center" wrapText="1"/>
    </xf>
    <xf numFmtId="0" fontId="72" fillId="3" borderId="23" xfId="0" applyFont="1" applyFill="1" applyBorder="1" applyAlignment="1">
      <alignment vertical="center" wrapText="1"/>
    </xf>
    <xf numFmtId="3" fontId="72" fillId="3" borderId="62" xfId="0" applyNumberFormat="1" applyFont="1" applyFill="1" applyBorder="1" applyAlignment="1">
      <alignment vertical="center" wrapText="1"/>
    </xf>
    <xf numFmtId="0" fontId="72" fillId="3" borderId="55" xfId="0" applyFont="1" applyFill="1" applyBorder="1" applyAlignment="1">
      <alignment vertical="center" wrapText="1"/>
    </xf>
    <xf numFmtId="0" fontId="72" fillId="3" borderId="0" xfId="0" applyFont="1" applyFill="1" applyBorder="1" applyAlignment="1">
      <alignment vertical="center" wrapText="1"/>
    </xf>
    <xf numFmtId="0" fontId="72" fillId="3" borderId="43" xfId="0" applyFont="1" applyFill="1" applyBorder="1" applyAlignment="1">
      <alignment vertical="center" wrapText="1"/>
    </xf>
    <xf numFmtId="3" fontId="72" fillId="3" borderId="69" xfId="0" applyNumberFormat="1" applyFont="1" applyFill="1" applyBorder="1" applyAlignment="1">
      <alignment wrapText="1"/>
    </xf>
    <xf numFmtId="3" fontId="72" fillId="3" borderId="33" xfId="0" applyNumberFormat="1" applyFont="1" applyFill="1" applyBorder="1" applyAlignment="1">
      <alignment wrapText="1"/>
    </xf>
    <xf numFmtId="3" fontId="72" fillId="3" borderId="59" xfId="0" applyNumberFormat="1" applyFont="1" applyFill="1" applyBorder="1" applyAlignment="1">
      <alignment/>
    </xf>
    <xf numFmtId="3" fontId="72" fillId="3" borderId="13" xfId="0" applyNumberFormat="1" applyFont="1" applyFill="1" applyBorder="1" applyAlignment="1">
      <alignment/>
    </xf>
    <xf numFmtId="3" fontId="72" fillId="3" borderId="56" xfId="0" applyNumberFormat="1" applyFont="1" applyFill="1" applyBorder="1" applyAlignment="1">
      <alignment wrapText="1"/>
    </xf>
    <xf numFmtId="3" fontId="72" fillId="3" borderId="23" xfId="0" applyNumberFormat="1" applyFont="1" applyFill="1" applyBorder="1" applyAlignment="1">
      <alignment wrapText="1"/>
    </xf>
    <xf numFmtId="3" fontId="3" fillId="35" borderId="44" xfId="0" applyNumberFormat="1" applyFont="1" applyFill="1" applyBorder="1" applyAlignment="1">
      <alignment horizontal="center" vertical="center" wrapText="1"/>
    </xf>
    <xf numFmtId="0" fontId="49" fillId="0" borderId="21" xfId="0" applyFont="1" applyBorder="1" applyAlignment="1">
      <alignment horizontal="center" vertical="center" wrapText="1"/>
    </xf>
    <xf numFmtId="0" fontId="3" fillId="33" borderId="6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22" xfId="0" applyFont="1" applyFill="1" applyBorder="1" applyAlignment="1">
      <alignment horizontal="center" vertical="center" wrapText="1"/>
    </xf>
    <xf numFmtId="49" fontId="11" fillId="33" borderId="54" xfId="0" applyNumberFormat="1" applyFont="1" applyFill="1" applyBorder="1" applyAlignment="1">
      <alignment horizontal="center" vertical="center" wrapText="1"/>
    </xf>
    <xf numFmtId="49" fontId="11" fillId="33" borderId="59" xfId="0" applyNumberFormat="1" applyFont="1" applyFill="1" applyBorder="1" applyAlignment="1">
      <alignment horizontal="center" vertical="center" wrapText="1"/>
    </xf>
    <xf numFmtId="49" fontId="11" fillId="33" borderId="13" xfId="0" applyNumberFormat="1" applyFont="1" applyFill="1" applyBorder="1" applyAlignment="1">
      <alignment horizontal="center" vertical="center" wrapText="1"/>
    </xf>
    <xf numFmtId="49" fontId="11" fillId="33" borderId="11" xfId="0" applyNumberFormat="1" applyFont="1" applyFill="1" applyBorder="1" applyAlignment="1">
      <alignment horizontal="center" vertical="center" wrapText="1"/>
    </xf>
    <xf numFmtId="0" fontId="12" fillId="0" borderId="21" xfId="0" applyFont="1" applyBorder="1" applyAlignment="1">
      <alignment horizontal="center" vertical="center" wrapText="1"/>
    </xf>
    <xf numFmtId="0" fontId="3" fillId="33" borderId="56"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20" fillId="34" borderId="54" xfId="0" applyFont="1" applyFill="1" applyBorder="1" applyAlignment="1">
      <alignment horizontal="center" wrapText="1"/>
    </xf>
    <xf numFmtId="0" fontId="20" fillId="34" borderId="59" xfId="0" applyFont="1" applyFill="1" applyBorder="1" applyAlignment="1">
      <alignment horizontal="center" wrapText="1"/>
    </xf>
    <xf numFmtId="0" fontId="20" fillId="34" borderId="13" xfId="0" applyFont="1" applyFill="1" applyBorder="1" applyAlignment="1">
      <alignment horizontal="center" wrapText="1"/>
    </xf>
    <xf numFmtId="0" fontId="17" fillId="35" borderId="54" xfId="0" applyFont="1" applyFill="1" applyBorder="1" applyAlignment="1">
      <alignment horizontal="center"/>
    </xf>
    <xf numFmtId="0" fontId="16" fillId="35" borderId="59" xfId="0" applyFont="1" applyFill="1" applyBorder="1" applyAlignment="1">
      <alignment horizontal="center"/>
    </xf>
    <xf numFmtId="0" fontId="16" fillId="35" borderId="13" xfId="0" applyFont="1" applyFill="1" applyBorder="1" applyAlignment="1">
      <alignment horizontal="center"/>
    </xf>
    <xf numFmtId="0" fontId="13" fillId="0" borderId="4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wrapText="1"/>
    </xf>
    <xf numFmtId="0" fontId="19" fillId="0" borderId="54" xfId="0" applyFont="1" applyBorder="1" applyAlignment="1">
      <alignment horizontal="center"/>
    </xf>
    <xf numFmtId="0" fontId="19" fillId="0" borderId="59" xfId="0" applyFont="1" applyBorder="1" applyAlignment="1">
      <alignment horizontal="center"/>
    </xf>
    <xf numFmtId="0" fontId="19" fillId="0" borderId="13" xfId="0" applyFont="1" applyBorder="1" applyAlignment="1">
      <alignment horizontal="center"/>
    </xf>
    <xf numFmtId="0" fontId="13" fillId="0" borderId="54" xfId="0" applyFont="1" applyFill="1" applyBorder="1" applyAlignment="1">
      <alignment horizontal="center"/>
    </xf>
    <xf numFmtId="0" fontId="13" fillId="0" borderId="59" xfId="0" applyFont="1" applyFill="1" applyBorder="1" applyAlignment="1">
      <alignment horizontal="center"/>
    </xf>
    <xf numFmtId="0" fontId="13" fillId="0" borderId="13" xfId="0" applyFont="1" applyFill="1" applyBorder="1" applyAlignment="1">
      <alignment horizontal="center"/>
    </xf>
    <xf numFmtId="0" fontId="0" fillId="33" borderId="55"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56"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3" xfId="0" applyFill="1" applyBorder="1" applyAlignment="1">
      <alignment horizontal="center" vertical="center" wrapText="1"/>
    </xf>
    <xf numFmtId="49" fontId="13" fillId="33" borderId="54" xfId="0" applyNumberFormat="1" applyFont="1" applyFill="1" applyBorder="1" applyAlignment="1">
      <alignment horizontal="center" vertical="center" wrapText="1"/>
    </xf>
    <xf numFmtId="49" fontId="13" fillId="33" borderId="59" xfId="0" applyNumberFormat="1" applyFont="1" applyFill="1" applyBorder="1" applyAlignment="1">
      <alignment horizontal="center" vertical="center" wrapText="1"/>
    </xf>
    <xf numFmtId="49" fontId="13" fillId="33" borderId="13" xfId="0" applyNumberFormat="1" applyFont="1" applyFill="1" applyBorder="1" applyAlignment="1">
      <alignment horizontal="center" vertical="center" wrapText="1"/>
    </xf>
    <xf numFmtId="0" fontId="0" fillId="0" borderId="59" xfId="0" applyBorder="1" applyAlignment="1">
      <alignment/>
    </xf>
    <xf numFmtId="49" fontId="13" fillId="33" borderId="11" xfId="0" applyNumberFormat="1" applyFont="1" applyFill="1" applyBorder="1" applyAlignment="1">
      <alignment horizontal="center" vertical="center" wrapText="1"/>
    </xf>
    <xf numFmtId="0" fontId="11" fillId="0" borderId="36" xfId="0" applyFont="1" applyBorder="1" applyAlignment="1">
      <alignment wrapText="1"/>
    </xf>
    <xf numFmtId="0" fontId="6" fillId="0" borderId="37" xfId="0" applyFont="1" applyBorder="1" applyAlignment="1">
      <alignment wrapText="1"/>
    </xf>
    <xf numFmtId="0" fontId="6" fillId="0" borderId="70" xfId="0" applyFont="1" applyBorder="1" applyAlignment="1">
      <alignment wrapText="1"/>
    </xf>
    <xf numFmtId="0" fontId="22" fillId="41" borderId="0" xfId="0" applyFont="1" applyFill="1" applyBorder="1" applyAlignment="1">
      <alignment wrapText="1"/>
    </xf>
    <xf numFmtId="0" fontId="6" fillId="0" borderId="29" xfId="0" applyFont="1" applyFill="1" applyBorder="1" applyAlignment="1">
      <alignment wrapText="1"/>
    </xf>
    <xf numFmtId="0" fontId="6" fillId="0" borderId="27" xfId="0" applyFont="1" applyBorder="1" applyAlignment="1">
      <alignment wrapText="1"/>
    </xf>
    <xf numFmtId="0" fontId="6" fillId="0" borderId="28" xfId="0" applyFont="1" applyBorder="1" applyAlignment="1">
      <alignment wrapText="1"/>
    </xf>
    <xf numFmtId="0" fontId="6" fillId="0" borderId="49" xfId="0" applyFont="1" applyFill="1" applyBorder="1" applyAlignment="1">
      <alignment wrapText="1"/>
    </xf>
    <xf numFmtId="0" fontId="6" fillId="0" borderId="50" xfId="0" applyFont="1" applyBorder="1" applyAlignment="1">
      <alignment wrapText="1"/>
    </xf>
    <xf numFmtId="0" fontId="6" fillId="0" borderId="52" xfId="0" applyFont="1" applyBorder="1" applyAlignment="1">
      <alignment wrapText="1"/>
    </xf>
    <xf numFmtId="0" fontId="2" fillId="0" borderId="11" xfId="0" applyFont="1" applyBorder="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2" fillId="0" borderId="11" xfId="0" applyFont="1" applyBorder="1" applyAlignment="1">
      <alignment horizontal="center" vertical="center" wrapText="1"/>
    </xf>
    <xf numFmtId="0" fontId="2" fillId="0" borderId="44" xfId="0" applyFont="1" applyBorder="1" applyAlignment="1">
      <alignment vertical="center" wrapText="1"/>
    </xf>
    <xf numFmtId="0" fontId="2" fillId="0" borderId="21" xfId="0" applyFont="1" applyBorder="1" applyAlignment="1">
      <alignment vertical="center" wrapText="1"/>
    </xf>
    <xf numFmtId="0" fontId="1" fillId="0" borderId="5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3" fontId="13" fillId="0" borderId="11" xfId="0" applyNumberFormat="1" applyFont="1" applyBorder="1" applyAlignment="1">
      <alignment vertical="center" wrapText="1"/>
    </xf>
    <xf numFmtId="3" fontId="13" fillId="7" borderId="54" xfId="0" applyNumberFormat="1" applyFont="1" applyFill="1" applyBorder="1" applyAlignment="1">
      <alignment horizontal="center" vertical="center" wrapText="1"/>
    </xf>
    <xf numFmtId="3" fontId="13" fillId="7" borderId="59" xfId="0" applyNumberFormat="1" applyFont="1" applyFill="1" applyBorder="1" applyAlignment="1">
      <alignment horizontal="center" vertical="center" wrapText="1"/>
    </xf>
    <xf numFmtId="3" fontId="13" fillId="7" borderId="13" xfId="0" applyNumberFormat="1" applyFont="1" applyFill="1" applyBorder="1" applyAlignment="1">
      <alignment horizontal="center" vertical="center" wrapText="1"/>
    </xf>
    <xf numFmtId="3" fontId="13" fillId="7" borderId="11" xfId="0" applyNumberFormat="1" applyFont="1" applyFill="1" applyBorder="1" applyAlignment="1">
      <alignment horizontal="center" vertical="center" wrapText="1"/>
    </xf>
    <xf numFmtId="3" fontId="13" fillId="7" borderId="21" xfId="0" applyNumberFormat="1" applyFont="1" applyFill="1" applyBorder="1" applyAlignment="1">
      <alignment horizontal="center" vertical="center" wrapText="1"/>
    </xf>
    <xf numFmtId="3" fontId="13" fillId="7" borderId="69" xfId="0" applyNumberFormat="1" applyFont="1" applyFill="1" applyBorder="1" applyAlignment="1">
      <alignment horizontal="center" vertical="center" wrapText="1"/>
    </xf>
    <xf numFmtId="3" fontId="13" fillId="7" borderId="33" xfId="0" applyNumberFormat="1" applyFont="1" applyFill="1" applyBorder="1" applyAlignment="1">
      <alignment horizontal="center" vertical="center" wrapText="1"/>
    </xf>
    <xf numFmtId="3" fontId="13" fillId="33" borderId="36" xfId="0" applyNumberFormat="1" applyFont="1" applyFill="1" applyBorder="1" applyAlignment="1">
      <alignment horizontal="center" vertical="center" wrapText="1"/>
    </xf>
    <xf numFmtId="3" fontId="13" fillId="33" borderId="66" xfId="0" applyNumberFormat="1" applyFont="1" applyFill="1" applyBorder="1" applyAlignment="1">
      <alignment horizontal="center" vertical="center" wrapText="1"/>
    </xf>
    <xf numFmtId="3" fontId="13" fillId="33" borderId="37" xfId="0" applyNumberFormat="1" applyFont="1" applyFill="1" applyBorder="1" applyAlignment="1">
      <alignment horizontal="center" vertical="center" wrapText="1"/>
    </xf>
    <xf numFmtId="3" fontId="13" fillId="33" borderId="70" xfId="0" applyNumberFormat="1" applyFont="1" applyFill="1" applyBorder="1" applyAlignment="1">
      <alignment horizontal="center" vertical="center" wrapText="1"/>
    </xf>
    <xf numFmtId="3" fontId="13" fillId="33" borderId="12" xfId="0" applyNumberFormat="1" applyFont="1" applyFill="1" applyBorder="1" applyAlignment="1">
      <alignment horizontal="center" vertical="center" wrapText="1"/>
    </xf>
    <xf numFmtId="3" fontId="13" fillId="33" borderId="61" xfId="0" applyNumberFormat="1" applyFont="1" applyFill="1" applyBorder="1" applyAlignment="1">
      <alignment horizontal="center" vertical="center" wrapText="1"/>
    </xf>
    <xf numFmtId="3" fontId="13" fillId="33" borderId="11" xfId="0" applyNumberFormat="1" applyFont="1" applyFill="1" applyBorder="1" applyAlignment="1">
      <alignment horizontal="center" vertical="center" wrapText="1"/>
    </xf>
    <xf numFmtId="3" fontId="13" fillId="33" borderId="69" xfId="0" applyNumberFormat="1" applyFont="1" applyFill="1" applyBorder="1" applyAlignment="1">
      <alignment horizontal="center" vertical="center" wrapText="1"/>
    </xf>
    <xf numFmtId="3" fontId="13" fillId="33" borderId="33" xfId="0" applyNumberFormat="1"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0" borderId="21" xfId="0" applyBorder="1" applyAlignment="1">
      <alignment wrapText="1"/>
    </xf>
    <xf numFmtId="3" fontId="13" fillId="33" borderId="21" xfId="0" applyNumberFormat="1" applyFont="1" applyFill="1" applyBorder="1" applyAlignment="1">
      <alignment horizontal="center" vertical="center" wrapText="1"/>
    </xf>
    <xf numFmtId="0" fontId="3" fillId="35" borderId="62" xfId="0" applyFont="1" applyFill="1" applyBorder="1" applyAlignment="1">
      <alignment horizontal="center" vertical="center" wrapText="1"/>
    </xf>
    <xf numFmtId="0" fontId="49" fillId="35" borderId="22" xfId="0" applyFont="1" applyFill="1" applyBorder="1" applyAlignment="1">
      <alignment vertical="center" wrapText="1"/>
    </xf>
    <xf numFmtId="0" fontId="5" fillId="35" borderId="17" xfId="0" applyFont="1" applyFill="1" applyBorder="1" applyAlignment="1">
      <alignment horizontal="center" vertical="center" wrapText="1"/>
    </xf>
    <xf numFmtId="0" fontId="49" fillId="35" borderId="18" xfId="0" applyFont="1" applyFill="1" applyBorder="1" applyAlignment="1">
      <alignment vertical="center" wrapText="1"/>
    </xf>
    <xf numFmtId="0" fontId="5" fillId="35" borderId="56" xfId="0" applyFont="1" applyFill="1" applyBorder="1" applyAlignment="1">
      <alignment horizontal="center" vertical="center" wrapText="1"/>
    </xf>
    <xf numFmtId="0" fontId="49" fillId="35" borderId="23" xfId="0" applyFont="1" applyFill="1" applyBorder="1" applyAlignment="1">
      <alignment vertical="center" wrapText="1"/>
    </xf>
    <xf numFmtId="3" fontId="13" fillId="33" borderId="54" xfId="0" applyNumberFormat="1" applyFont="1" applyFill="1" applyBorder="1" applyAlignment="1">
      <alignment horizontal="center" vertical="center" wrapText="1"/>
    </xf>
    <xf numFmtId="3" fontId="13" fillId="33" borderId="59" xfId="0" applyNumberFormat="1" applyFont="1" applyFill="1" applyBorder="1" applyAlignment="1">
      <alignment horizontal="center" vertical="center" wrapText="1"/>
    </xf>
    <xf numFmtId="3" fontId="13" fillId="33" borderId="13" xfId="0" applyNumberFormat="1" applyFont="1" applyFill="1" applyBorder="1" applyAlignment="1">
      <alignment horizontal="center" vertical="center" wrapText="1"/>
    </xf>
    <xf numFmtId="0" fontId="2" fillId="0" borderId="79" xfId="0" applyFont="1" applyBorder="1" applyAlignment="1">
      <alignment horizontal="left" vertical="center"/>
    </xf>
    <xf numFmtId="0" fontId="2" fillId="0" borderId="34" xfId="0" applyFont="1" applyBorder="1" applyAlignment="1">
      <alignment horizontal="left" vertical="center"/>
    </xf>
    <xf numFmtId="0" fontId="2"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23" xfId="0" applyFont="1" applyBorder="1" applyAlignment="1">
      <alignment horizontal="center" vertical="center" wrapText="1"/>
    </xf>
    <xf numFmtId="0" fontId="14" fillId="0" borderId="54"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59" xfId="0" applyFont="1" applyFill="1" applyBorder="1" applyAlignment="1">
      <alignment horizontal="center" vertical="center" wrapText="1"/>
    </xf>
    <xf numFmtId="0" fontId="2" fillId="0" borderId="57" xfId="0" applyFont="1" applyBorder="1" applyAlignment="1">
      <alignment horizontal="center" vertical="center"/>
    </xf>
    <xf numFmtId="0" fontId="2" fillId="0" borderId="34" xfId="0" applyFont="1" applyBorder="1" applyAlignment="1">
      <alignment horizontal="center" vertical="center"/>
    </xf>
    <xf numFmtId="0" fontId="2" fillId="0" borderId="54" xfId="0" applyFont="1" applyBorder="1" applyAlignment="1">
      <alignment horizontal="center" vertical="center"/>
    </xf>
    <xf numFmtId="0" fontId="2" fillId="0" borderId="59" xfId="0" applyFont="1" applyBorder="1" applyAlignment="1">
      <alignment horizontal="center" vertical="center"/>
    </xf>
    <xf numFmtId="0" fontId="47" fillId="0" borderId="62" xfId="0" applyFont="1" applyBorder="1" applyAlignment="1">
      <alignment horizontal="center" vertical="center" wrapText="1"/>
    </xf>
    <xf numFmtId="0" fontId="0" fillId="0" borderId="22" xfId="0" applyBorder="1" applyAlignment="1">
      <alignment horizontal="center" vertical="center" wrapText="1"/>
    </xf>
    <xf numFmtId="0" fontId="0" fillId="0" borderId="71" xfId="0" applyBorder="1" applyAlignment="1">
      <alignment horizontal="center" vertical="center" wrapText="1"/>
    </xf>
    <xf numFmtId="0" fontId="0" fillId="0" borderId="19" xfId="0" applyBorder="1" applyAlignment="1">
      <alignment horizontal="center" vertical="center" wrapText="1"/>
    </xf>
    <xf numFmtId="0" fontId="2" fillId="0" borderId="62" xfId="0" applyFont="1" applyBorder="1" applyAlignment="1">
      <alignment horizontal="center" vertical="center"/>
    </xf>
    <xf numFmtId="0" fontId="2" fillId="0" borderId="22" xfId="0" applyFont="1" applyBorder="1" applyAlignment="1">
      <alignment horizontal="center" vertical="center"/>
    </xf>
    <xf numFmtId="0" fontId="47" fillId="0" borderId="69" xfId="0" applyFont="1" applyBorder="1" applyAlignment="1">
      <alignment horizontal="center" vertical="center"/>
    </xf>
    <xf numFmtId="0" fontId="47" fillId="0" borderId="33" xfId="0" applyFont="1" applyBorder="1" applyAlignment="1">
      <alignment horizontal="center" vertical="center"/>
    </xf>
    <xf numFmtId="0" fontId="0" fillId="0" borderId="57" xfId="0" applyFont="1" applyBorder="1" applyAlignment="1">
      <alignment vertical="center"/>
    </xf>
    <xf numFmtId="0" fontId="0" fillId="0" borderId="79" xfId="0" applyFont="1" applyBorder="1" applyAlignment="1">
      <alignment vertical="center"/>
    </xf>
    <xf numFmtId="0" fontId="0" fillId="0" borderId="34" xfId="0" applyFont="1" applyBorder="1" applyAlignment="1">
      <alignment vertical="center"/>
    </xf>
    <xf numFmtId="0" fontId="47" fillId="0" borderId="55" xfId="0" applyFont="1" applyBorder="1" applyAlignment="1">
      <alignment horizontal="center" vertical="center" wrapText="1"/>
    </xf>
    <xf numFmtId="0" fontId="0" fillId="0" borderId="80" xfId="0" applyBorder="1" applyAlignment="1">
      <alignment horizontal="center" vertical="center" wrapText="1"/>
    </xf>
    <xf numFmtId="0" fontId="47" fillId="0" borderId="11" xfId="0" applyFont="1" applyBorder="1" applyAlignment="1">
      <alignment horizontal="center" vertical="center" wrapText="1"/>
    </xf>
    <xf numFmtId="0" fontId="0" fillId="0" borderId="44" xfId="0" applyBorder="1" applyAlignment="1">
      <alignment horizontal="center" vertical="center" wrapText="1"/>
    </xf>
    <xf numFmtId="0" fontId="47" fillId="0" borderId="0" xfId="0" applyFont="1" applyAlignment="1">
      <alignment vertical="center"/>
    </xf>
    <xf numFmtId="0" fontId="0" fillId="0" borderId="0" xfId="0" applyFont="1" applyAlignment="1">
      <alignment vertical="center"/>
    </xf>
    <xf numFmtId="0" fontId="2" fillId="0" borderId="75" xfId="0" applyFont="1" applyBorder="1" applyAlignment="1">
      <alignment horizontal="left" vertical="center"/>
    </xf>
    <xf numFmtId="0" fontId="2" fillId="0" borderId="20" xfId="0" applyFont="1" applyBorder="1" applyAlignment="1">
      <alignment horizontal="left" vertical="center"/>
    </xf>
    <xf numFmtId="0" fontId="0" fillId="0" borderId="60" xfId="0" applyFont="1" applyBorder="1" applyAlignment="1">
      <alignment vertical="center"/>
    </xf>
    <xf numFmtId="0" fontId="0" fillId="0" borderId="75" xfId="0" applyFont="1" applyBorder="1" applyAlignment="1">
      <alignment vertical="center"/>
    </xf>
    <xf numFmtId="0" fontId="0" fillId="0" borderId="20" xfId="0" applyFont="1" applyBorder="1" applyAlignment="1">
      <alignment vertical="center"/>
    </xf>
    <xf numFmtId="0" fontId="15" fillId="0" borderId="0" xfId="0" applyFont="1" applyAlignment="1">
      <alignment horizontal="center" vertical="center"/>
    </xf>
    <xf numFmtId="0" fontId="29" fillId="0" borderId="0" xfId="0" applyFont="1" applyAlignment="1">
      <alignment horizontal="center" vertical="center"/>
    </xf>
    <xf numFmtId="0" fontId="0" fillId="0" borderId="69" xfId="0" applyFont="1" applyBorder="1" applyAlignment="1">
      <alignment vertical="center"/>
    </xf>
    <xf numFmtId="0" fontId="0" fillId="0" borderId="74" xfId="0" applyFont="1" applyBorder="1" applyAlignment="1">
      <alignment vertical="center"/>
    </xf>
    <xf numFmtId="0" fontId="0" fillId="0" borderId="33" xfId="0" applyFont="1" applyBorder="1" applyAlignment="1">
      <alignment vertical="center"/>
    </xf>
    <xf numFmtId="0" fontId="0" fillId="0" borderId="57" xfId="0" applyFont="1" applyBorder="1" applyAlignment="1">
      <alignment horizontal="center" vertical="center"/>
    </xf>
    <xf numFmtId="0" fontId="0" fillId="0" borderId="79" xfId="0" applyFont="1" applyBorder="1" applyAlignment="1">
      <alignment horizontal="center" vertical="center"/>
    </xf>
    <xf numFmtId="0" fontId="0" fillId="0" borderId="34" xfId="0" applyFont="1" applyBorder="1" applyAlignment="1">
      <alignment horizontal="center" vertical="center"/>
    </xf>
    <xf numFmtId="0" fontId="2" fillId="0" borderId="69" xfId="0" applyFont="1" applyBorder="1" applyAlignment="1">
      <alignment vertical="center" wrapText="1"/>
    </xf>
    <xf numFmtId="0" fontId="0" fillId="0" borderId="74" xfId="0" applyBorder="1" applyAlignment="1">
      <alignment vertical="center" wrapText="1"/>
    </xf>
    <xf numFmtId="0" fontId="0" fillId="0" borderId="33" xfId="0" applyBorder="1" applyAlignment="1">
      <alignment vertical="center" wrapText="1"/>
    </xf>
    <xf numFmtId="0" fontId="2" fillId="0" borderId="57" xfId="0" applyFont="1" applyBorder="1" applyAlignment="1">
      <alignment vertical="center" wrapText="1"/>
    </xf>
    <xf numFmtId="0" fontId="0" fillId="0" borderId="79" xfId="0" applyBorder="1" applyAlignment="1">
      <alignment vertical="center" wrapText="1"/>
    </xf>
    <xf numFmtId="0" fontId="0" fillId="0" borderId="34" xfId="0" applyBorder="1" applyAlignment="1">
      <alignment vertical="center" wrapText="1"/>
    </xf>
    <xf numFmtId="0" fontId="2" fillId="0" borderId="57" xfId="0" applyFont="1" applyBorder="1" applyAlignment="1">
      <alignment vertical="center"/>
    </xf>
    <xf numFmtId="0" fontId="2" fillId="0" borderId="79" xfId="0" applyFont="1" applyBorder="1" applyAlignment="1">
      <alignment vertical="center"/>
    </xf>
    <xf numFmtId="0" fontId="2" fillId="0" borderId="34" xfId="0" applyFont="1" applyBorder="1" applyAlignment="1">
      <alignment vertical="center"/>
    </xf>
    <xf numFmtId="0" fontId="5" fillId="0" borderId="73" xfId="50" applyFont="1" applyFill="1" applyBorder="1" applyAlignment="1">
      <alignment horizontal="center"/>
      <protection/>
    </xf>
    <xf numFmtId="0" fontId="5" fillId="0" borderId="79" xfId="50" applyFont="1" applyFill="1" applyBorder="1" applyAlignment="1">
      <alignment horizontal="center"/>
      <protection/>
    </xf>
    <xf numFmtId="0" fontId="5" fillId="0" borderId="65" xfId="50" applyFont="1" applyFill="1" applyBorder="1" applyAlignment="1">
      <alignment horizontal="center"/>
      <protection/>
    </xf>
    <xf numFmtId="0" fontId="2" fillId="0" borderId="31" xfId="50" applyFont="1" applyFill="1" applyBorder="1" applyAlignment="1">
      <alignment horizontal="center" wrapText="1"/>
      <protection/>
    </xf>
    <xf numFmtId="0" fontId="2" fillId="0" borderId="39" xfId="50" applyFont="1" applyFill="1" applyBorder="1" applyAlignment="1">
      <alignment horizontal="center" wrapText="1"/>
      <protection/>
    </xf>
    <xf numFmtId="0" fontId="5" fillId="0" borderId="80" xfId="50" applyFont="1" applyFill="1" applyBorder="1" applyAlignment="1">
      <alignment horizontal="left" vertical="center"/>
      <protection/>
    </xf>
    <xf numFmtId="0" fontId="2" fillId="0" borderId="31" xfId="50" applyFont="1" applyFill="1" applyBorder="1" applyAlignment="1">
      <alignment horizontal="center" vertical="center" wrapText="1"/>
      <protection/>
    </xf>
    <xf numFmtId="0" fontId="2" fillId="0" borderId="39" xfId="50" applyFont="1" applyFill="1" applyBorder="1" applyAlignment="1">
      <alignment horizontal="center"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2007-2009-Tablolar"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5"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8"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9"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0"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1"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2"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3"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4"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5"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6"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7"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8"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9"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0"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1"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2"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3"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4"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5"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6"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7"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8"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9"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0"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1"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2"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3"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4"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5"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6"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7"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8"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9"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0"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1"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2"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3"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4"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5"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6"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7"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8"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9"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0"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1"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2"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3"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4"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5"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6"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7"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8"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9"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0"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1"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2"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3"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64"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5"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6"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7"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68"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9"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0"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1"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8286750" y="0"/>
          <a:ext cx="6000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8286750" y="0"/>
          <a:ext cx="6000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8286750" y="0"/>
          <a:ext cx="6000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8286750" y="0"/>
          <a:ext cx="6000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8286750" y="0"/>
          <a:ext cx="6000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8286750" y="0"/>
          <a:ext cx="6000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8286750" y="0"/>
          <a:ext cx="6000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8286750" y="0"/>
          <a:ext cx="6000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59912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tg.yildiz.edu.tr/login/sys/admin/announcement/img/2010-2012%20YILI%20YATIRIM%20TEKL&#304;FLER&#304;N&#304;N%20&#304;K&#304;S%20PROGRAMINA%20G&#304;R&#304;&#350;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KİS Çevre Tek.Arş.Merk. (BAP)"/>
      <sheetName val="İKİS Öğr.Üyesi Yetiştirme (BAP)"/>
      <sheetName val="İKİS Dis.Bil.Tek.Gel.Mer. (BAP)"/>
      <sheetName val="İKİS Rekt.Bil.Arş.Prj. (BAP)"/>
      <sheetName val="İKİS Etüd Prj. (YAPI İŞL)"/>
      <sheetName val="İKİS Derslik-Merk.Brm (YAPI İŞ)"/>
      <sheetName val="İKİS Altyapı (YAPI İŞL)"/>
      <sheetName val="İKİS Büyük Onarım (YAPI İŞL)"/>
      <sheetName val="İKİS Açk.Kap.Spor Tes(YAPI İŞL)"/>
      <sheetName val="İKİS Makine-Teçh. (İMİDB.-SKS.)"/>
      <sheetName val="İKİS Bilgi Tekn. (İMİDB.-SKS.)"/>
      <sheetName val="İKİS Yayın Alımı (KÜTÜPH.)"/>
      <sheetName val="İKİS Taşıt Alımı"/>
      <sheetName val="İKİS Muht.İşl. (İda. SKS. Küt.)"/>
      <sheetName val="İKİS YATIRIM TEKLİF TABLOSU KUR"/>
      <sheetName val="Sayfa1"/>
    </sheetNames>
    <definedNames>
      <definedName name="Düğme7_Tıklat"/>
    </defined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5:D122"/>
  <sheetViews>
    <sheetView tabSelected="1" zoomScale="85" zoomScaleNormal="85" zoomScalePageLayoutView="0" workbookViewId="0" topLeftCell="A53">
      <selection activeCell="D66" sqref="D66"/>
    </sheetView>
  </sheetViews>
  <sheetFormatPr defaultColWidth="9.140625" defaultRowHeight="12.75"/>
  <cols>
    <col min="1" max="1" width="5.28125" style="64" customWidth="1"/>
    <col min="2" max="2" width="42.421875" style="64" customWidth="1"/>
    <col min="3" max="3" width="33.28125" style="64" customWidth="1"/>
    <col min="4" max="4" width="66.140625" style="64" customWidth="1"/>
    <col min="5" max="5" width="11.28125" style="64" hidden="1" customWidth="1"/>
    <col min="6" max="7" width="9.140625" style="64" customWidth="1"/>
    <col min="8" max="16384" width="9.140625" style="64" customWidth="1"/>
  </cols>
  <sheetData>
    <row r="5" spans="1:4" ht="15.75">
      <c r="A5" s="635" t="s">
        <v>439</v>
      </c>
      <c r="B5" s="635"/>
      <c r="C5" s="635"/>
      <c r="D5" s="635"/>
    </row>
    <row r="6" ht="13.5" thickBot="1"/>
    <row r="7" spans="1:4" ht="15.75" thickBot="1">
      <c r="A7" s="401" t="s">
        <v>440</v>
      </c>
      <c r="B7" s="636" t="s">
        <v>441</v>
      </c>
      <c r="C7" s="637"/>
      <c r="D7" s="401" t="s">
        <v>442</v>
      </c>
    </row>
    <row r="8" spans="1:4" ht="15.75" thickBot="1">
      <c r="A8" s="622" t="s">
        <v>443</v>
      </c>
      <c r="B8" s="623"/>
      <c r="C8" s="623"/>
      <c r="D8" s="624"/>
    </row>
    <row r="9" spans="1:4" ht="13.5" thickBot="1">
      <c r="A9" s="80">
        <v>1</v>
      </c>
      <c r="B9" s="616" t="s">
        <v>444</v>
      </c>
      <c r="C9" s="617"/>
      <c r="D9" s="402" t="s">
        <v>553</v>
      </c>
    </row>
    <row r="10" spans="1:4" ht="13.5" thickBot="1">
      <c r="A10" s="619">
        <v>2</v>
      </c>
      <c r="B10" s="619" t="s">
        <v>445</v>
      </c>
      <c r="C10" s="403" t="s">
        <v>446</v>
      </c>
      <c r="D10" s="403" t="s">
        <v>447</v>
      </c>
    </row>
    <row r="11" spans="1:4" ht="12.75">
      <c r="A11" s="620"/>
      <c r="B11" s="620"/>
      <c r="C11" s="33" t="s">
        <v>448</v>
      </c>
      <c r="D11" s="33" t="s">
        <v>448</v>
      </c>
    </row>
    <row r="12" spans="1:4" ht="12.75">
      <c r="A12" s="620"/>
      <c r="B12" s="620"/>
      <c r="C12" s="35" t="s">
        <v>449</v>
      </c>
      <c r="D12" s="35"/>
    </row>
    <row r="13" spans="1:4" ht="12.75">
      <c r="A13" s="620"/>
      <c r="B13" s="620"/>
      <c r="C13" s="35" t="s">
        <v>450</v>
      </c>
      <c r="D13" s="35"/>
    </row>
    <row r="14" spans="1:4" ht="12.75">
      <c r="A14" s="620"/>
      <c r="B14" s="620"/>
      <c r="C14" s="35" t="s">
        <v>451</v>
      </c>
      <c r="D14" s="35"/>
    </row>
    <row r="15" spans="1:4" ht="12.75">
      <c r="A15" s="620"/>
      <c r="B15" s="620"/>
      <c r="C15" s="35" t="s">
        <v>452</v>
      </c>
      <c r="D15" s="35"/>
    </row>
    <row r="16" spans="1:4" ht="13.5" thickBot="1">
      <c r="A16" s="621"/>
      <c r="B16" s="621"/>
      <c r="C16" s="37" t="s">
        <v>453</v>
      </c>
      <c r="D16" s="37"/>
    </row>
    <row r="17" spans="1:4" ht="13.5" thickBot="1">
      <c r="A17" s="80">
        <v>3</v>
      </c>
      <c r="B17" s="616" t="s">
        <v>454</v>
      </c>
      <c r="C17" s="617"/>
      <c r="D17" s="79" t="s">
        <v>455</v>
      </c>
    </row>
    <row r="18" spans="1:4" ht="13.5" thickBot="1">
      <c r="A18" s="80">
        <v>4</v>
      </c>
      <c r="B18" s="616" t="s">
        <v>456</v>
      </c>
      <c r="C18" s="617"/>
      <c r="D18" s="79" t="s">
        <v>33</v>
      </c>
    </row>
    <row r="19" spans="1:4" ht="13.5" thickBot="1">
      <c r="A19" s="619">
        <v>5</v>
      </c>
      <c r="B19" s="619" t="s">
        <v>457</v>
      </c>
      <c r="C19" s="403" t="s">
        <v>446</v>
      </c>
      <c r="D19" s="403" t="s">
        <v>446</v>
      </c>
    </row>
    <row r="20" spans="1:4" ht="12.75">
      <c r="A20" s="620"/>
      <c r="B20" s="620"/>
      <c r="C20" s="33" t="s">
        <v>458</v>
      </c>
      <c r="D20" s="33" t="s">
        <v>458</v>
      </c>
    </row>
    <row r="21" spans="1:4" ht="13.5" thickBot="1">
      <c r="A21" s="621"/>
      <c r="B21" s="621"/>
      <c r="C21" s="37" t="s">
        <v>6</v>
      </c>
      <c r="D21" s="37"/>
    </row>
    <row r="22" spans="1:4" ht="15.75" thickBot="1">
      <c r="A22" s="80">
        <v>6</v>
      </c>
      <c r="B22" s="616" t="s">
        <v>459</v>
      </c>
      <c r="C22" s="617"/>
      <c r="D22" s="419" t="s">
        <v>203</v>
      </c>
    </row>
    <row r="23" spans="1:4" ht="12.75">
      <c r="A23" s="619">
        <v>7</v>
      </c>
      <c r="B23" s="619" t="s">
        <v>460</v>
      </c>
      <c r="C23" s="404" t="s">
        <v>446</v>
      </c>
      <c r="D23" s="404" t="s">
        <v>447</v>
      </c>
    </row>
    <row r="24" spans="1:4" ht="13.5" thickBot="1">
      <c r="A24" s="620"/>
      <c r="B24" s="620"/>
      <c r="C24" s="405" t="s">
        <v>461</v>
      </c>
      <c r="D24" s="405" t="s">
        <v>461</v>
      </c>
    </row>
    <row r="25" spans="1:4" ht="12.75">
      <c r="A25" s="620"/>
      <c r="B25" s="620"/>
      <c r="C25" s="31" t="s">
        <v>462</v>
      </c>
      <c r="D25" s="31" t="s">
        <v>462</v>
      </c>
    </row>
    <row r="26" spans="1:4" ht="12.75">
      <c r="A26" s="620"/>
      <c r="B26" s="620"/>
      <c r="C26" s="35" t="s">
        <v>463</v>
      </c>
      <c r="D26" s="35" t="s">
        <v>463</v>
      </c>
    </row>
    <row r="27" spans="1:4" ht="12.75">
      <c r="A27" s="620"/>
      <c r="B27" s="620"/>
      <c r="C27" s="35" t="s">
        <v>464</v>
      </c>
      <c r="D27" s="35"/>
    </row>
    <row r="28" spans="1:4" ht="13.5" thickBot="1">
      <c r="A28" s="621"/>
      <c r="B28" s="621"/>
      <c r="C28" s="37" t="s">
        <v>465</v>
      </c>
      <c r="D28" s="37"/>
    </row>
    <row r="29" spans="1:4" ht="12.75">
      <c r="A29" s="619">
        <v>8</v>
      </c>
      <c r="B29" s="619" t="s">
        <v>466</v>
      </c>
      <c r="C29" s="406" t="s">
        <v>446</v>
      </c>
      <c r="D29" s="406" t="s">
        <v>447</v>
      </c>
    </row>
    <row r="30" spans="1:4" ht="13.5" thickBot="1">
      <c r="A30" s="620"/>
      <c r="B30" s="620"/>
      <c r="C30" s="407" t="s">
        <v>461</v>
      </c>
      <c r="D30" s="407" t="s">
        <v>461</v>
      </c>
    </row>
    <row r="31" spans="1:4" ht="12.75">
      <c r="A31" s="620"/>
      <c r="B31" s="620"/>
      <c r="C31" s="411" t="s">
        <v>467</v>
      </c>
      <c r="D31" s="31" t="s">
        <v>554</v>
      </c>
    </row>
    <row r="32" spans="1:4" ht="12.75">
      <c r="A32" s="620"/>
      <c r="B32" s="620"/>
      <c r="C32" s="412" t="s">
        <v>468</v>
      </c>
      <c r="D32" s="35" t="s">
        <v>468</v>
      </c>
    </row>
    <row r="33" spans="1:4" ht="12.75">
      <c r="A33" s="620"/>
      <c r="B33" s="620"/>
      <c r="C33" s="412" t="s">
        <v>469</v>
      </c>
      <c r="D33" s="35"/>
    </row>
    <row r="34" spans="1:4" ht="12.75">
      <c r="A34" s="620"/>
      <c r="B34" s="620"/>
      <c r="C34" s="412" t="s">
        <v>470</v>
      </c>
      <c r="D34" s="35" t="s">
        <v>555</v>
      </c>
    </row>
    <row r="35" spans="1:4" ht="12.75">
      <c r="A35" s="620"/>
      <c r="B35" s="620"/>
      <c r="C35" s="412" t="s">
        <v>471</v>
      </c>
      <c r="D35" s="35" t="s">
        <v>471</v>
      </c>
    </row>
    <row r="36" spans="1:4" ht="12.75">
      <c r="A36" s="620"/>
      <c r="B36" s="620"/>
      <c r="C36" s="35" t="s">
        <v>472</v>
      </c>
      <c r="D36" s="35"/>
    </row>
    <row r="37" spans="1:4" ht="12.75">
      <c r="A37" s="620"/>
      <c r="B37" s="620"/>
      <c r="C37" s="35" t="s">
        <v>473</v>
      </c>
      <c r="D37" s="35" t="s">
        <v>473</v>
      </c>
    </row>
    <row r="38" spans="1:4" ht="12.75">
      <c r="A38" s="620"/>
      <c r="B38" s="620"/>
      <c r="C38" s="35" t="s">
        <v>474</v>
      </c>
      <c r="D38" s="35" t="s">
        <v>474</v>
      </c>
    </row>
    <row r="39" spans="1:4" ht="12.75">
      <c r="A39" s="620"/>
      <c r="B39" s="620"/>
      <c r="C39" s="35" t="s">
        <v>475</v>
      </c>
      <c r="D39" s="35" t="s">
        <v>475</v>
      </c>
    </row>
    <row r="40" spans="1:4" ht="13.5" thickBot="1">
      <c r="A40" s="621"/>
      <c r="B40" s="621"/>
      <c r="C40" s="37" t="s">
        <v>476</v>
      </c>
      <c r="D40" s="37"/>
    </row>
    <row r="41" spans="1:4" ht="13.5" thickBot="1">
      <c r="A41" s="619">
        <v>9</v>
      </c>
      <c r="B41" s="619" t="s">
        <v>477</v>
      </c>
      <c r="C41" s="403" t="s">
        <v>446</v>
      </c>
      <c r="D41" s="403" t="s">
        <v>447</v>
      </c>
    </row>
    <row r="42" spans="1:4" ht="12.75">
      <c r="A42" s="620"/>
      <c r="B42" s="620"/>
      <c r="C42" s="31" t="s">
        <v>470</v>
      </c>
      <c r="D42" s="31"/>
    </row>
    <row r="43" spans="1:4" ht="12.75">
      <c r="A43" s="620"/>
      <c r="B43" s="620"/>
      <c r="C43" s="35" t="s">
        <v>478</v>
      </c>
      <c r="D43" s="35" t="s">
        <v>478</v>
      </c>
    </row>
    <row r="44" spans="1:4" ht="12.75">
      <c r="A44" s="620"/>
      <c r="B44" s="620"/>
      <c r="C44" s="35" t="s">
        <v>479</v>
      </c>
      <c r="D44" s="35"/>
    </row>
    <row r="45" spans="1:4" ht="13.5" thickBot="1">
      <c r="A45" s="621"/>
      <c r="B45" s="621"/>
      <c r="C45" s="37" t="s">
        <v>480</v>
      </c>
      <c r="D45" s="37"/>
    </row>
    <row r="46" spans="1:4" ht="13.5" thickBot="1">
      <c r="A46" s="80">
        <v>10</v>
      </c>
      <c r="B46" s="616" t="s">
        <v>481</v>
      </c>
      <c r="C46" s="625"/>
      <c r="D46" s="79"/>
    </row>
    <row r="47" spans="1:4" ht="15.75" thickBot="1">
      <c r="A47" s="622" t="s">
        <v>482</v>
      </c>
      <c r="B47" s="623"/>
      <c r="C47" s="623"/>
      <c r="D47" s="624"/>
    </row>
    <row r="48" spans="1:4" ht="12.75">
      <c r="A48" s="626">
        <v>11</v>
      </c>
      <c r="B48" s="629" t="s">
        <v>483</v>
      </c>
      <c r="C48" s="629"/>
      <c r="D48" s="632" t="s">
        <v>565</v>
      </c>
    </row>
    <row r="49" spans="1:4" ht="12.75">
      <c r="A49" s="627"/>
      <c r="B49" s="630"/>
      <c r="C49" s="630"/>
      <c r="D49" s="633"/>
    </row>
    <row r="50" spans="1:4" ht="12.75">
      <c r="A50" s="627"/>
      <c r="B50" s="630"/>
      <c r="C50" s="630"/>
      <c r="D50" s="633"/>
    </row>
    <row r="51" spans="1:4" ht="12.75">
      <c r="A51" s="627"/>
      <c r="B51" s="630"/>
      <c r="C51" s="630"/>
      <c r="D51" s="633"/>
    </row>
    <row r="52" spans="1:4" ht="409.5" customHeight="1" thickBot="1">
      <c r="A52" s="628"/>
      <c r="B52" s="631"/>
      <c r="C52" s="631"/>
      <c r="D52" s="634"/>
    </row>
    <row r="53" spans="1:4" ht="13.5" thickBot="1">
      <c r="A53" s="619">
        <v>12</v>
      </c>
      <c r="B53" s="619" t="s">
        <v>484</v>
      </c>
      <c r="C53" s="408" t="s">
        <v>446</v>
      </c>
      <c r="D53" s="409" t="s">
        <v>447</v>
      </c>
    </row>
    <row r="54" spans="1:4" ht="12.75">
      <c r="A54" s="620"/>
      <c r="B54" s="620"/>
      <c r="C54" s="31" t="s">
        <v>485</v>
      </c>
      <c r="D54" s="413"/>
    </row>
    <row r="55" spans="1:4" ht="12.75">
      <c r="A55" s="620"/>
      <c r="B55" s="620"/>
      <c r="C55" s="35" t="s">
        <v>486</v>
      </c>
      <c r="D55" s="35" t="s">
        <v>486</v>
      </c>
    </row>
    <row r="56" spans="1:4" ht="13.5" thickBot="1">
      <c r="A56" s="621"/>
      <c r="B56" s="621"/>
      <c r="C56" s="37" t="s">
        <v>487</v>
      </c>
      <c r="D56" s="37"/>
    </row>
    <row r="57" spans="1:4" ht="13.5" thickBot="1">
      <c r="A57" s="619">
        <v>13</v>
      </c>
      <c r="B57" s="619" t="s">
        <v>488</v>
      </c>
      <c r="C57" s="408" t="s">
        <v>446</v>
      </c>
      <c r="D57" s="409" t="s">
        <v>447</v>
      </c>
    </row>
    <row r="58" spans="1:4" ht="12.75">
      <c r="A58" s="620"/>
      <c r="B58" s="620"/>
      <c r="C58" s="31" t="s">
        <v>489</v>
      </c>
      <c r="D58" s="31"/>
    </row>
    <row r="59" spans="1:4" ht="12.75">
      <c r="A59" s="620"/>
      <c r="B59" s="620"/>
      <c r="C59" s="35" t="s">
        <v>490</v>
      </c>
      <c r="D59" s="35"/>
    </row>
    <row r="60" spans="1:4" ht="12.75">
      <c r="A60" s="620"/>
      <c r="B60" s="620"/>
      <c r="C60" s="35" t="s">
        <v>491</v>
      </c>
      <c r="D60" s="35"/>
    </row>
    <row r="61" spans="1:4" ht="12.75">
      <c r="A61" s="620"/>
      <c r="B61" s="620"/>
      <c r="C61" s="35" t="s">
        <v>492</v>
      </c>
      <c r="D61" s="35" t="s">
        <v>556</v>
      </c>
    </row>
    <row r="62" spans="1:4" ht="12.75">
      <c r="A62" s="620"/>
      <c r="B62" s="620"/>
      <c r="C62" s="35" t="s">
        <v>493</v>
      </c>
      <c r="D62" s="35"/>
    </row>
    <row r="63" spans="1:4" ht="12.75">
      <c r="A63" s="620"/>
      <c r="B63" s="620"/>
      <c r="C63" s="35" t="s">
        <v>494</v>
      </c>
      <c r="D63" s="35"/>
    </row>
    <row r="64" spans="1:4" ht="13.5" thickBot="1">
      <c r="A64" s="621"/>
      <c r="B64" s="621"/>
      <c r="C64" s="37" t="s">
        <v>495</v>
      </c>
      <c r="D64" s="35"/>
    </row>
    <row r="65" spans="1:4" ht="15.75" thickBot="1">
      <c r="A65" s="80">
        <v>14</v>
      </c>
      <c r="B65" s="616" t="s">
        <v>496</v>
      </c>
      <c r="C65" s="617"/>
      <c r="D65" s="416" t="s">
        <v>557</v>
      </c>
    </row>
    <row r="66" spans="1:4" ht="15.75" thickBot="1">
      <c r="A66" s="80">
        <v>15</v>
      </c>
      <c r="B66" s="616" t="s">
        <v>497</v>
      </c>
      <c r="C66" s="617"/>
      <c r="D66" s="418">
        <v>40544</v>
      </c>
    </row>
    <row r="67" spans="1:4" ht="15.75" thickBot="1">
      <c r="A67" s="80">
        <v>16</v>
      </c>
      <c r="B67" s="616" t="s">
        <v>498</v>
      </c>
      <c r="C67" s="617"/>
      <c r="D67" s="418">
        <v>43100</v>
      </c>
    </row>
    <row r="68" spans="1:4" ht="15.75" thickBot="1">
      <c r="A68" s="622" t="s">
        <v>499</v>
      </c>
      <c r="B68" s="623"/>
      <c r="C68" s="623"/>
      <c r="D68" s="624"/>
    </row>
    <row r="69" spans="1:4" ht="15" thickBot="1">
      <c r="A69" s="80">
        <v>17</v>
      </c>
      <c r="B69" s="616" t="s">
        <v>500</v>
      </c>
      <c r="C69" s="617"/>
      <c r="D69" s="420">
        <v>39740000</v>
      </c>
    </row>
    <row r="70" spans="1:4" ht="15" thickBot="1">
      <c r="A70" s="80">
        <v>18</v>
      </c>
      <c r="B70" s="616" t="s">
        <v>501</v>
      </c>
      <c r="C70" s="617"/>
      <c r="D70" s="420">
        <v>39740000</v>
      </c>
    </row>
    <row r="71" spans="1:4" ht="15" thickBot="1">
      <c r="A71" s="80">
        <v>19</v>
      </c>
      <c r="B71" s="616" t="s">
        <v>502</v>
      </c>
      <c r="C71" s="617"/>
      <c r="D71" s="414">
        <v>0</v>
      </c>
    </row>
    <row r="72" spans="1:4" ht="15" thickBot="1">
      <c r="A72" s="80">
        <v>20</v>
      </c>
      <c r="B72" s="616" t="s">
        <v>503</v>
      </c>
      <c r="C72" s="617"/>
      <c r="D72" s="414">
        <v>0</v>
      </c>
    </row>
    <row r="73" spans="1:4" ht="15" thickBot="1">
      <c r="A73" s="80">
        <v>21</v>
      </c>
      <c r="B73" s="616" t="s">
        <v>504</v>
      </c>
      <c r="C73" s="617"/>
      <c r="D73" s="414">
        <v>0</v>
      </c>
    </row>
    <row r="74" spans="1:4" ht="15" thickBot="1">
      <c r="A74" s="80">
        <v>22</v>
      </c>
      <c r="B74" s="616" t="s">
        <v>505</v>
      </c>
      <c r="C74" s="617"/>
      <c r="D74" s="414">
        <v>0</v>
      </c>
    </row>
    <row r="75" spans="1:4" ht="15" thickBot="1">
      <c r="A75" s="80">
        <v>23</v>
      </c>
      <c r="B75" s="616" t="s">
        <v>506</v>
      </c>
      <c r="C75" s="617"/>
      <c r="D75" s="414">
        <v>14740000</v>
      </c>
    </row>
    <row r="76" spans="1:4" ht="15" thickBot="1">
      <c r="A76" s="80">
        <v>24</v>
      </c>
      <c r="B76" s="616" t="s">
        <v>507</v>
      </c>
      <c r="C76" s="617"/>
      <c r="D76" s="414">
        <v>9800000</v>
      </c>
    </row>
    <row r="77" spans="1:4" ht="15" thickBot="1">
      <c r="A77" s="80">
        <v>25</v>
      </c>
      <c r="B77" s="616" t="s">
        <v>508</v>
      </c>
      <c r="C77" s="617"/>
      <c r="D77" s="414">
        <v>9200000</v>
      </c>
    </row>
    <row r="78" spans="1:4" ht="15" thickBot="1">
      <c r="A78" s="80">
        <v>26</v>
      </c>
      <c r="B78" s="616" t="s">
        <v>509</v>
      </c>
      <c r="C78" s="617"/>
      <c r="D78" s="414">
        <v>6000000</v>
      </c>
    </row>
    <row r="79" spans="1:4" ht="36" customHeight="1" thickBot="1">
      <c r="A79" s="80">
        <v>27</v>
      </c>
      <c r="B79" s="616" t="s">
        <v>510</v>
      </c>
      <c r="C79" s="617"/>
      <c r="D79" s="417" t="s">
        <v>558</v>
      </c>
    </row>
    <row r="80" spans="1:4" ht="72.75" thickBot="1">
      <c r="A80" s="80">
        <v>28</v>
      </c>
      <c r="B80" s="616" t="s">
        <v>511</v>
      </c>
      <c r="C80" s="617"/>
      <c r="D80" s="416" t="s">
        <v>561</v>
      </c>
    </row>
    <row r="81" spans="1:4" ht="90.75" customHeight="1" thickBot="1">
      <c r="A81" s="80">
        <v>29</v>
      </c>
      <c r="B81" s="616" t="s">
        <v>512</v>
      </c>
      <c r="C81" s="617"/>
      <c r="D81" s="415" t="s">
        <v>562</v>
      </c>
    </row>
    <row r="82" spans="1:4" ht="58.5" thickBot="1">
      <c r="A82" s="80">
        <v>30</v>
      </c>
      <c r="B82" s="616" t="s">
        <v>513</v>
      </c>
      <c r="C82" s="617"/>
      <c r="D82" s="415" t="s">
        <v>563</v>
      </c>
    </row>
    <row r="83" spans="1:4" ht="15.75" thickBot="1">
      <c r="A83" s="622" t="s">
        <v>514</v>
      </c>
      <c r="B83" s="623"/>
      <c r="C83" s="623"/>
      <c r="D83" s="624"/>
    </row>
    <row r="84" spans="1:4" ht="13.5" thickBot="1">
      <c r="A84" s="619">
        <v>31</v>
      </c>
      <c r="B84" s="619" t="s">
        <v>515</v>
      </c>
      <c r="C84" s="403" t="s">
        <v>446</v>
      </c>
      <c r="D84" s="403" t="s">
        <v>447</v>
      </c>
    </row>
    <row r="85" spans="1:4" ht="12.75">
      <c r="A85" s="620"/>
      <c r="B85" s="620"/>
      <c r="C85" s="31" t="s">
        <v>516</v>
      </c>
      <c r="D85" s="31"/>
    </row>
    <row r="86" spans="1:4" ht="12.75">
      <c r="A86" s="620"/>
      <c r="B86" s="620"/>
      <c r="C86" s="35" t="s">
        <v>517</v>
      </c>
      <c r="D86" s="35"/>
    </row>
    <row r="87" spans="1:4" ht="12.75">
      <c r="A87" s="620"/>
      <c r="B87" s="620"/>
      <c r="C87" s="35" t="s">
        <v>518</v>
      </c>
      <c r="D87" s="35" t="s">
        <v>518</v>
      </c>
    </row>
    <row r="88" spans="1:4" ht="12.75">
      <c r="A88" s="620"/>
      <c r="B88" s="620"/>
      <c r="C88" s="35" t="s">
        <v>519</v>
      </c>
      <c r="D88" s="35"/>
    </row>
    <row r="89" spans="1:4" ht="13.5" thickBot="1">
      <c r="A89" s="621"/>
      <c r="B89" s="621"/>
      <c r="C89" s="37" t="s">
        <v>520</v>
      </c>
      <c r="D89" s="37"/>
    </row>
    <row r="90" spans="1:4" ht="13.5" thickBot="1">
      <c r="A90" s="619">
        <v>32</v>
      </c>
      <c r="B90" s="619" t="s">
        <v>521</v>
      </c>
      <c r="C90" s="403" t="s">
        <v>446</v>
      </c>
      <c r="D90" s="403" t="s">
        <v>447</v>
      </c>
    </row>
    <row r="91" spans="1:4" ht="12.75">
      <c r="A91" s="620"/>
      <c r="B91" s="620"/>
      <c r="C91" s="31" t="s">
        <v>522</v>
      </c>
      <c r="D91" s="31" t="s">
        <v>522</v>
      </c>
    </row>
    <row r="92" spans="1:4" ht="12.75">
      <c r="A92" s="620"/>
      <c r="B92" s="620"/>
      <c r="C92" s="35" t="s">
        <v>523</v>
      </c>
      <c r="D92" s="35" t="s">
        <v>523</v>
      </c>
    </row>
    <row r="93" spans="1:4" ht="12.75">
      <c r="A93" s="620"/>
      <c r="B93" s="620"/>
      <c r="C93" s="35" t="s">
        <v>524</v>
      </c>
      <c r="D93" s="35" t="s">
        <v>524</v>
      </c>
    </row>
    <row r="94" spans="1:4" ht="12.75">
      <c r="A94" s="620"/>
      <c r="B94" s="620"/>
      <c r="C94" s="35" t="s">
        <v>525</v>
      </c>
      <c r="D94" s="35"/>
    </row>
    <row r="95" spans="1:4" ht="12.75">
      <c r="A95" s="620"/>
      <c r="B95" s="620"/>
      <c r="C95" s="35" t="s">
        <v>526</v>
      </c>
      <c r="D95" s="35" t="s">
        <v>526</v>
      </c>
    </row>
    <row r="96" spans="1:4" ht="12.75">
      <c r="A96" s="620"/>
      <c r="B96" s="620"/>
      <c r="C96" s="35" t="s">
        <v>527</v>
      </c>
      <c r="D96" s="35"/>
    </row>
    <row r="97" spans="1:4" ht="12.75">
      <c r="A97" s="620"/>
      <c r="B97" s="620"/>
      <c r="C97" s="35" t="s">
        <v>528</v>
      </c>
      <c r="D97" s="35"/>
    </row>
    <row r="98" spans="1:4" ht="12.75">
      <c r="A98" s="620"/>
      <c r="B98" s="620"/>
      <c r="C98" s="35" t="s">
        <v>529</v>
      </c>
      <c r="D98" s="35"/>
    </row>
    <row r="99" spans="1:4" ht="12.75">
      <c r="A99" s="620"/>
      <c r="B99" s="620"/>
      <c r="C99" s="35" t="s">
        <v>530</v>
      </c>
      <c r="D99" s="35" t="s">
        <v>530</v>
      </c>
    </row>
    <row r="100" spans="1:4" ht="12.75">
      <c r="A100" s="620"/>
      <c r="B100" s="620"/>
      <c r="C100" s="35" t="s">
        <v>531</v>
      </c>
      <c r="D100" s="35"/>
    </row>
    <row r="101" spans="1:4" ht="12.75">
      <c r="A101" s="620"/>
      <c r="B101" s="620"/>
      <c r="C101" s="35" t="s">
        <v>532</v>
      </c>
      <c r="D101" s="35"/>
    </row>
    <row r="102" spans="1:4" ht="13.5" thickBot="1">
      <c r="A102" s="621"/>
      <c r="B102" s="621"/>
      <c r="C102" s="37" t="s">
        <v>533</v>
      </c>
      <c r="D102" s="37"/>
    </row>
    <row r="103" spans="1:4" ht="13.5" thickBot="1">
      <c r="A103" s="619">
        <v>33</v>
      </c>
      <c r="B103" s="619" t="s">
        <v>534</v>
      </c>
      <c r="C103" s="408" t="s">
        <v>446</v>
      </c>
      <c r="D103" s="408" t="s">
        <v>447</v>
      </c>
    </row>
    <row r="104" spans="1:4" ht="12.75">
      <c r="A104" s="620"/>
      <c r="B104" s="620"/>
      <c r="C104" s="31" t="s">
        <v>535</v>
      </c>
      <c r="D104" s="31" t="s">
        <v>535</v>
      </c>
    </row>
    <row r="105" spans="1:4" ht="12.75">
      <c r="A105" s="620"/>
      <c r="B105" s="620"/>
      <c r="C105" s="35" t="s">
        <v>536</v>
      </c>
      <c r="D105" s="35" t="s">
        <v>536</v>
      </c>
    </row>
    <row r="106" spans="1:4" ht="12.75">
      <c r="A106" s="620"/>
      <c r="B106" s="620"/>
      <c r="C106" s="35" t="s">
        <v>537</v>
      </c>
      <c r="D106" s="35" t="s">
        <v>537</v>
      </c>
    </row>
    <row r="107" spans="1:4" ht="12.75">
      <c r="A107" s="620"/>
      <c r="B107" s="620"/>
      <c r="C107" s="35" t="s">
        <v>538</v>
      </c>
      <c r="D107" s="35"/>
    </row>
    <row r="108" spans="1:4" ht="12.75">
      <c r="A108" s="620"/>
      <c r="B108" s="620"/>
      <c r="C108" s="35" t="s">
        <v>539</v>
      </c>
      <c r="D108" s="35" t="s">
        <v>539</v>
      </c>
    </row>
    <row r="109" spans="1:4" ht="12.75">
      <c r="A109" s="620"/>
      <c r="B109" s="620"/>
      <c r="C109" s="35" t="s">
        <v>540</v>
      </c>
      <c r="D109" s="35" t="s">
        <v>540</v>
      </c>
    </row>
    <row r="110" spans="1:4" ht="12.75">
      <c r="A110" s="620"/>
      <c r="B110" s="620"/>
      <c r="C110" s="35" t="s">
        <v>541</v>
      </c>
      <c r="D110" s="35" t="s">
        <v>541</v>
      </c>
    </row>
    <row r="111" spans="1:4" ht="12.75">
      <c r="A111" s="620"/>
      <c r="B111" s="620"/>
      <c r="C111" s="35" t="s">
        <v>542</v>
      </c>
      <c r="D111" s="35" t="s">
        <v>542</v>
      </c>
    </row>
    <row r="112" spans="1:4" ht="12.75">
      <c r="A112" s="620"/>
      <c r="B112" s="620"/>
      <c r="C112" s="35" t="s">
        <v>543</v>
      </c>
      <c r="D112" s="35"/>
    </row>
    <row r="113" spans="1:4" ht="12.75">
      <c r="A113" s="620"/>
      <c r="B113" s="620"/>
      <c r="C113" s="35" t="s">
        <v>544</v>
      </c>
      <c r="D113" s="35"/>
    </row>
    <row r="114" spans="1:4" ht="12.75">
      <c r="A114" s="620"/>
      <c r="B114" s="620"/>
      <c r="C114" s="35" t="s">
        <v>545</v>
      </c>
      <c r="D114" s="35" t="s">
        <v>545</v>
      </c>
    </row>
    <row r="115" spans="1:4" ht="12.75">
      <c r="A115" s="620"/>
      <c r="B115" s="620"/>
      <c r="C115" s="35" t="s">
        <v>546</v>
      </c>
      <c r="D115" s="35"/>
    </row>
    <row r="116" spans="1:4" ht="13.5" thickBot="1">
      <c r="A116" s="621"/>
      <c r="B116" s="621"/>
      <c r="C116" s="37" t="s">
        <v>547</v>
      </c>
      <c r="D116" s="37"/>
    </row>
    <row r="117" spans="1:4" ht="13.5" thickBot="1">
      <c r="A117" s="80">
        <v>34</v>
      </c>
      <c r="B117" s="616" t="s">
        <v>548</v>
      </c>
      <c r="C117" s="617"/>
      <c r="D117" s="79" t="s">
        <v>559</v>
      </c>
    </row>
    <row r="118" spans="1:4" ht="13.5" thickBot="1">
      <c r="A118" s="80">
        <v>35</v>
      </c>
      <c r="B118" s="616" t="s">
        <v>549</v>
      </c>
      <c r="C118" s="617"/>
      <c r="D118" s="410" t="s">
        <v>560</v>
      </c>
    </row>
    <row r="119" spans="1:4" ht="13.5" thickBot="1">
      <c r="A119" s="80">
        <v>36</v>
      </c>
      <c r="B119" s="616" t="s">
        <v>550</v>
      </c>
      <c r="C119" s="617"/>
      <c r="D119" s="79" t="s">
        <v>552</v>
      </c>
    </row>
    <row r="122" spans="1:4" ht="12.75">
      <c r="A122" s="618" t="s">
        <v>551</v>
      </c>
      <c r="B122" s="618"/>
      <c r="C122" s="618"/>
      <c r="D122" s="618"/>
    </row>
  </sheetData>
  <sheetProtection/>
  <mergeCells count="55">
    <mergeCell ref="A5:D5"/>
    <mergeCell ref="B7:C7"/>
    <mergeCell ref="A19:A21"/>
    <mergeCell ref="B19:B21"/>
    <mergeCell ref="A8:D8"/>
    <mergeCell ref="B9:C9"/>
    <mergeCell ref="A10:A16"/>
    <mergeCell ref="B10:B16"/>
    <mergeCell ref="B17:C17"/>
    <mergeCell ref="B18:C18"/>
    <mergeCell ref="B22:C22"/>
    <mergeCell ref="A23:A28"/>
    <mergeCell ref="B23:B28"/>
    <mergeCell ref="A29:A40"/>
    <mergeCell ref="B29:B40"/>
    <mergeCell ref="A41:A45"/>
    <mergeCell ref="B41:B45"/>
    <mergeCell ref="B46:C46"/>
    <mergeCell ref="A47:D47"/>
    <mergeCell ref="A48:A52"/>
    <mergeCell ref="B48:C52"/>
    <mergeCell ref="D48:D52"/>
    <mergeCell ref="A53:A56"/>
    <mergeCell ref="B53:B56"/>
    <mergeCell ref="B74:C74"/>
    <mergeCell ref="A57:A64"/>
    <mergeCell ref="B57:B64"/>
    <mergeCell ref="B65:C65"/>
    <mergeCell ref="B66:C66"/>
    <mergeCell ref="B67:C67"/>
    <mergeCell ref="A68:D68"/>
    <mergeCell ref="B75:C75"/>
    <mergeCell ref="B76:C76"/>
    <mergeCell ref="B77:C77"/>
    <mergeCell ref="B78:C78"/>
    <mergeCell ref="B79:C79"/>
    <mergeCell ref="B69:C69"/>
    <mergeCell ref="B70:C70"/>
    <mergeCell ref="B71:C71"/>
    <mergeCell ref="B72:C72"/>
    <mergeCell ref="B73:C73"/>
    <mergeCell ref="B80:C80"/>
    <mergeCell ref="B81:C81"/>
    <mergeCell ref="B82:C82"/>
    <mergeCell ref="A83:D83"/>
    <mergeCell ref="B117:C117"/>
    <mergeCell ref="B118:C118"/>
    <mergeCell ref="B119:C119"/>
    <mergeCell ref="A122:D122"/>
    <mergeCell ref="A84:A89"/>
    <mergeCell ref="B84:B89"/>
    <mergeCell ref="A90:A102"/>
    <mergeCell ref="B90:B102"/>
    <mergeCell ref="A103:A116"/>
    <mergeCell ref="B103:B116"/>
  </mergeCells>
  <printOptions/>
  <pageMargins left="0.31496062992125984" right="0.11811023622047245" top="0.15748031496062992" bottom="0.15748031496062992" header="0.31496062992125984" footer="0.31496062992125984"/>
  <pageSetup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tabColor rgb="FFFFFF00"/>
  </sheetPr>
  <dimension ref="A1:AF62"/>
  <sheetViews>
    <sheetView zoomScalePageLayoutView="0" workbookViewId="0" topLeftCell="A1">
      <selection activeCell="U5" sqref="U5"/>
    </sheetView>
  </sheetViews>
  <sheetFormatPr defaultColWidth="9.140625" defaultRowHeight="12.75"/>
  <cols>
    <col min="1" max="1" width="14.00390625" style="0" customWidth="1"/>
    <col min="2" max="2" width="11.00390625" style="0" customWidth="1"/>
    <col min="3" max="3" width="10.8515625" style="0" customWidth="1"/>
    <col min="4" max="4" width="7.421875" style="0" customWidth="1"/>
    <col min="5" max="5" width="10.7109375" style="0" customWidth="1"/>
    <col min="6" max="6" width="26.7109375" style="0" customWidth="1"/>
    <col min="7" max="13" width="9.140625" style="0" hidden="1" customWidth="1"/>
    <col min="14" max="14" width="11.421875" style="0" hidden="1" customWidth="1"/>
    <col min="15" max="15" width="14.140625" style="0" hidden="1" customWidth="1"/>
    <col min="16" max="16" width="13.7109375" style="0" hidden="1" customWidth="1"/>
    <col min="17" max="17" width="13.28125" style="0" hidden="1" customWidth="1"/>
    <col min="18" max="19" width="14.7109375" style="0" customWidth="1"/>
    <col min="20" max="20" width="13.421875" style="0" customWidth="1"/>
    <col min="21" max="21" width="13.57421875" style="0" customWidth="1"/>
    <col min="22" max="22" width="10.7109375" style="0" hidden="1" customWidth="1"/>
    <col min="23" max="23" width="11.8515625" style="0" customWidth="1"/>
    <col min="24" max="24" width="13.00390625" style="0" customWidth="1"/>
    <col min="25" max="25" width="12.421875" style="0" customWidth="1"/>
    <col min="26" max="26" width="11.421875" style="0" customWidth="1"/>
    <col min="27" max="27" width="10.7109375" style="0" hidden="1" customWidth="1"/>
    <col min="28" max="28" width="12.57421875" style="0" customWidth="1"/>
    <col min="29" max="29" width="13.28125" style="0" customWidth="1"/>
    <col min="30" max="30" width="12.8515625" style="0" customWidth="1"/>
    <col min="31" max="31" width="10.7109375" style="0" hidden="1" customWidth="1"/>
    <col min="32" max="32" width="0.13671875" style="0" customWidth="1"/>
  </cols>
  <sheetData>
    <row r="1" spans="1:32" ht="13.5" thickBot="1">
      <c r="A1" s="3" t="s">
        <v>155</v>
      </c>
      <c r="B1" s="3"/>
      <c r="C1" s="3"/>
      <c r="D1" s="3"/>
      <c r="E1" s="3"/>
      <c r="F1" s="3"/>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row>
    <row r="2" spans="1:32" ht="16.5" thickBot="1">
      <c r="A2" s="899" t="s">
        <v>33</v>
      </c>
      <c r="B2" s="900"/>
      <c r="C2" s="900"/>
      <c r="D2" s="900"/>
      <c r="E2" s="900"/>
      <c r="F2" s="901"/>
      <c r="G2" s="7">
        <v>2006</v>
      </c>
      <c r="H2" s="7">
        <v>2007</v>
      </c>
      <c r="I2" s="7" t="s">
        <v>42</v>
      </c>
      <c r="J2" s="7" t="s">
        <v>156</v>
      </c>
      <c r="K2" s="7" t="s">
        <v>157</v>
      </c>
      <c r="L2" s="7" t="s">
        <v>43</v>
      </c>
      <c r="M2" s="7" t="s">
        <v>26</v>
      </c>
      <c r="N2" s="318" t="s">
        <v>133</v>
      </c>
      <c r="O2" s="902" t="s">
        <v>204</v>
      </c>
      <c r="P2" s="903"/>
      <c r="Q2" s="903"/>
      <c r="R2" s="904"/>
      <c r="S2" s="566" t="s">
        <v>207</v>
      </c>
      <c r="T2" s="902" t="s">
        <v>301</v>
      </c>
      <c r="U2" s="903"/>
      <c r="V2" s="904"/>
      <c r="W2" s="566"/>
      <c r="X2" s="902" t="s">
        <v>424</v>
      </c>
      <c r="Y2" s="903"/>
      <c r="Z2" s="903"/>
      <c r="AA2" s="904"/>
      <c r="AB2" s="902" t="s">
        <v>585</v>
      </c>
      <c r="AC2" s="903"/>
      <c r="AD2" s="903"/>
      <c r="AE2" s="904"/>
      <c r="AF2" s="905" t="s">
        <v>436</v>
      </c>
    </row>
    <row r="3" spans="1:32" ht="45.75" thickBot="1">
      <c r="A3" s="907" t="s">
        <v>426</v>
      </c>
      <c r="B3" s="908"/>
      <c r="C3" s="908"/>
      <c r="D3" s="908"/>
      <c r="E3" s="908"/>
      <c r="F3" s="909"/>
      <c r="G3" s="9" t="s">
        <v>158</v>
      </c>
      <c r="H3" s="9" t="s">
        <v>158</v>
      </c>
      <c r="I3" s="129" t="s">
        <v>158</v>
      </c>
      <c r="J3" s="161" t="s">
        <v>158</v>
      </c>
      <c r="K3" s="161" t="s">
        <v>158</v>
      </c>
      <c r="L3" s="161" t="s">
        <v>158</v>
      </c>
      <c r="M3" s="161" t="s">
        <v>158</v>
      </c>
      <c r="N3" s="354" t="s">
        <v>158</v>
      </c>
      <c r="O3" s="567" t="s">
        <v>122</v>
      </c>
      <c r="P3" s="568" t="s">
        <v>121</v>
      </c>
      <c r="Q3" s="569" t="s">
        <v>123</v>
      </c>
      <c r="R3" s="570" t="s">
        <v>158</v>
      </c>
      <c r="S3" s="570" t="s">
        <v>158</v>
      </c>
      <c r="T3" s="567" t="s">
        <v>122</v>
      </c>
      <c r="U3" s="571" t="s">
        <v>603</v>
      </c>
      <c r="V3" s="572" t="s">
        <v>158</v>
      </c>
      <c r="W3" s="569" t="s">
        <v>123</v>
      </c>
      <c r="X3" s="567" t="s">
        <v>122</v>
      </c>
      <c r="Y3" s="570" t="s">
        <v>602</v>
      </c>
      <c r="Z3" s="569" t="s">
        <v>123</v>
      </c>
      <c r="AA3" s="570" t="s">
        <v>158</v>
      </c>
      <c r="AB3" s="567" t="s">
        <v>122</v>
      </c>
      <c r="AC3" s="570" t="s">
        <v>437</v>
      </c>
      <c r="AD3" s="569" t="s">
        <v>123</v>
      </c>
      <c r="AE3" s="570" t="s">
        <v>158</v>
      </c>
      <c r="AF3" s="906"/>
    </row>
    <row r="4" spans="1:32" ht="19.5" customHeight="1" thickBot="1">
      <c r="A4" s="910" t="s">
        <v>34</v>
      </c>
      <c r="B4" s="911"/>
      <c r="C4" s="911"/>
      <c r="D4" s="911"/>
      <c r="E4" s="911"/>
      <c r="F4" s="912"/>
      <c r="G4" s="48" t="e">
        <f>#REF!+#REF!+#REF!+#REF!+G6</f>
        <v>#REF!</v>
      </c>
      <c r="H4" s="48" t="e">
        <f>#REF!+#REF!+#REF!+#REF!+H6</f>
        <v>#REF!</v>
      </c>
      <c r="I4" s="48" t="e">
        <f>#REF!+#REF!+#REF!+#REF!+I6</f>
        <v>#REF!</v>
      </c>
      <c r="J4" s="48" t="e">
        <f>#REF!+#REF!+#REF!+#REF!+J6</f>
        <v>#REF!</v>
      </c>
      <c r="K4" s="48" t="e">
        <f>#REF!+#REF!+#REF!+#REF!+K6</f>
        <v>#REF!</v>
      </c>
      <c r="L4" s="48" t="e">
        <f>#REF!+#REF!+#REF!+#REF!+L6</f>
        <v>#REF!</v>
      </c>
      <c r="M4" s="48" t="e">
        <f>#REF!+#REF!+#REF!+#REF!+M6</f>
        <v>#REF!</v>
      </c>
      <c r="N4" s="48">
        <f>N6</f>
        <v>4000000</v>
      </c>
      <c r="O4" s="48">
        <f aca="true" t="shared" si="0" ref="O4:AF4">O6</f>
        <v>14161000</v>
      </c>
      <c r="P4" s="48">
        <f t="shared" si="0"/>
        <v>4188000</v>
      </c>
      <c r="Q4" s="48">
        <f t="shared" si="0"/>
        <v>9973000</v>
      </c>
      <c r="R4" s="48">
        <f t="shared" si="0"/>
        <v>100000</v>
      </c>
      <c r="S4" s="48">
        <f>S6</f>
        <v>4000000</v>
      </c>
      <c r="T4" s="48">
        <f t="shared" si="0"/>
        <v>0</v>
      </c>
      <c r="U4" s="48">
        <f t="shared" si="0"/>
        <v>0</v>
      </c>
      <c r="V4" s="48">
        <f t="shared" si="0"/>
        <v>0</v>
      </c>
      <c r="W4" s="48">
        <f>W6</f>
        <v>0</v>
      </c>
      <c r="X4" s="48">
        <f t="shared" si="0"/>
        <v>0</v>
      </c>
      <c r="Y4" s="48">
        <f t="shared" si="0"/>
        <v>0</v>
      </c>
      <c r="Z4" s="48">
        <f t="shared" si="0"/>
        <v>0</v>
      </c>
      <c r="AA4" s="48">
        <f t="shared" si="0"/>
        <v>0</v>
      </c>
      <c r="AB4" s="48">
        <f t="shared" si="0"/>
        <v>0</v>
      </c>
      <c r="AC4" s="48">
        <f t="shared" si="0"/>
        <v>0</v>
      </c>
      <c r="AD4" s="48">
        <f t="shared" si="0"/>
        <v>0</v>
      </c>
      <c r="AE4" s="10">
        <f t="shared" si="0"/>
        <v>0</v>
      </c>
      <c r="AF4" s="10">
        <f t="shared" si="0"/>
        <v>100000</v>
      </c>
    </row>
    <row r="5" spans="1:32" ht="15" thickBot="1">
      <c r="A5" s="26"/>
      <c r="B5" s="26"/>
      <c r="C5" s="38"/>
      <c r="D5" s="38"/>
      <c r="E5" s="38"/>
      <c r="F5" s="38"/>
      <c r="G5" s="39"/>
      <c r="H5" s="39"/>
      <c r="I5" s="39"/>
      <c r="J5" s="39"/>
      <c r="K5" s="39"/>
      <c r="L5" s="39"/>
      <c r="M5" s="39"/>
      <c r="N5" s="360"/>
      <c r="O5" s="360"/>
      <c r="P5" s="360"/>
      <c r="Q5" s="360"/>
      <c r="R5" s="360"/>
      <c r="S5" s="360"/>
      <c r="T5" s="360"/>
      <c r="U5" s="360"/>
      <c r="V5" s="360"/>
      <c r="W5" s="360"/>
      <c r="X5" s="360"/>
      <c r="Y5" s="360"/>
      <c r="Z5" s="360"/>
      <c r="AA5" s="360"/>
      <c r="AB5" s="360"/>
      <c r="AC5" s="360"/>
      <c r="AD5" s="360"/>
      <c r="AE5" s="360"/>
      <c r="AF5" s="360"/>
    </row>
    <row r="6" spans="1:32" ht="15.75" thickBot="1">
      <c r="A6" s="42"/>
      <c r="B6" s="913" t="s">
        <v>94</v>
      </c>
      <c r="C6" s="914"/>
      <c r="D6" s="914"/>
      <c r="E6" s="914"/>
      <c r="F6" s="915"/>
      <c r="G6" s="11">
        <f aca="true" t="shared" si="1" ref="G6:AF6">G7+G43</f>
        <v>3693000</v>
      </c>
      <c r="H6" s="11">
        <f t="shared" si="1"/>
        <v>4337000</v>
      </c>
      <c r="I6" s="11">
        <f t="shared" si="1"/>
        <v>2705000</v>
      </c>
      <c r="J6" s="11">
        <f t="shared" si="1"/>
        <v>310000</v>
      </c>
      <c r="K6" s="11">
        <f>K7+K43</f>
        <v>10000</v>
      </c>
      <c r="L6" s="11">
        <f>L7+L43</f>
        <v>3510000</v>
      </c>
      <c r="M6" s="11">
        <f>M7+M43</f>
        <v>3510000</v>
      </c>
      <c r="N6" s="11">
        <f>N7+N43</f>
        <v>4000000</v>
      </c>
      <c r="O6" s="130">
        <f t="shared" si="1"/>
        <v>14161000</v>
      </c>
      <c r="P6" s="131">
        <f t="shared" si="1"/>
        <v>4188000</v>
      </c>
      <c r="Q6" s="162">
        <f t="shared" si="1"/>
        <v>9973000</v>
      </c>
      <c r="R6" s="11">
        <f t="shared" si="1"/>
        <v>100000</v>
      </c>
      <c r="S6" s="11">
        <f>S7+S43</f>
        <v>4000000</v>
      </c>
      <c r="T6" s="130">
        <f t="shared" si="1"/>
        <v>0</v>
      </c>
      <c r="U6" s="458">
        <f t="shared" si="1"/>
        <v>0</v>
      </c>
      <c r="V6" s="466">
        <f t="shared" si="1"/>
        <v>0</v>
      </c>
      <c r="W6" s="162">
        <f>W7+W43</f>
        <v>0</v>
      </c>
      <c r="X6" s="130">
        <f t="shared" si="1"/>
        <v>0</v>
      </c>
      <c r="Y6" s="11">
        <f t="shared" si="1"/>
        <v>0</v>
      </c>
      <c r="Z6" s="162">
        <f t="shared" si="1"/>
        <v>0</v>
      </c>
      <c r="AA6" s="11">
        <f t="shared" si="1"/>
        <v>0</v>
      </c>
      <c r="AB6" s="130">
        <f t="shared" si="1"/>
        <v>0</v>
      </c>
      <c r="AC6" s="11">
        <f t="shared" si="1"/>
        <v>0</v>
      </c>
      <c r="AD6" s="162">
        <f t="shared" si="1"/>
        <v>0</v>
      </c>
      <c r="AE6" s="11">
        <f t="shared" si="1"/>
        <v>0</v>
      </c>
      <c r="AF6" s="11">
        <f t="shared" si="1"/>
        <v>100000</v>
      </c>
    </row>
    <row r="7" spans="1:32" ht="15.75" thickBot="1">
      <c r="A7" s="653" t="s">
        <v>570</v>
      </c>
      <c r="B7" s="919"/>
      <c r="C7" s="920"/>
      <c r="D7" s="920"/>
      <c r="E7" s="920"/>
      <c r="F7" s="921"/>
      <c r="G7" s="29">
        <f aca="true" t="shared" si="2" ref="G7:AF7">G8+G20+G29+G35+G38</f>
        <v>3693000</v>
      </c>
      <c r="H7" s="29">
        <f t="shared" si="2"/>
        <v>4337000</v>
      </c>
      <c r="I7" s="29">
        <f t="shared" si="2"/>
        <v>2695000</v>
      </c>
      <c r="J7" s="29">
        <f t="shared" si="2"/>
        <v>300000</v>
      </c>
      <c r="K7" s="29">
        <f>K8+K20+K29+K35+K38</f>
        <v>0</v>
      </c>
      <c r="L7" s="29">
        <f>L8+L20+L29+L35+L38</f>
        <v>3500000</v>
      </c>
      <c r="M7" s="29">
        <f>M8+M20+M29+M35+M38</f>
        <v>3500000</v>
      </c>
      <c r="N7" s="366">
        <f>N8+N20+N29+N35+N38</f>
        <v>3989000</v>
      </c>
      <c r="O7" s="367">
        <f t="shared" si="2"/>
        <v>14161000</v>
      </c>
      <c r="P7" s="368">
        <f t="shared" si="2"/>
        <v>4188000</v>
      </c>
      <c r="Q7" s="369">
        <f t="shared" si="2"/>
        <v>9973000</v>
      </c>
      <c r="R7" s="366">
        <f t="shared" si="2"/>
        <v>100000</v>
      </c>
      <c r="S7" s="366">
        <f>S8+S20+S29+S35+S38</f>
        <v>4000000</v>
      </c>
      <c r="T7" s="367">
        <f t="shared" si="2"/>
        <v>0</v>
      </c>
      <c r="U7" s="459">
        <f t="shared" si="2"/>
        <v>0</v>
      </c>
      <c r="V7" s="470">
        <f t="shared" si="2"/>
        <v>0</v>
      </c>
      <c r="W7" s="369">
        <f>W8+W20+W29+W35+W38</f>
        <v>0</v>
      </c>
      <c r="X7" s="367">
        <f t="shared" si="2"/>
        <v>0</v>
      </c>
      <c r="Y7" s="366">
        <f t="shared" si="2"/>
        <v>0</v>
      </c>
      <c r="Z7" s="369">
        <f t="shared" si="2"/>
        <v>0</v>
      </c>
      <c r="AA7" s="366">
        <f t="shared" si="2"/>
        <v>0</v>
      </c>
      <c r="AB7" s="367">
        <f t="shared" si="2"/>
        <v>0</v>
      </c>
      <c r="AC7" s="366">
        <f t="shared" si="2"/>
        <v>0</v>
      </c>
      <c r="AD7" s="369">
        <f t="shared" si="2"/>
        <v>0</v>
      </c>
      <c r="AE7" s="366">
        <f t="shared" si="2"/>
        <v>0</v>
      </c>
      <c r="AF7" s="366">
        <f t="shared" si="2"/>
        <v>100000</v>
      </c>
    </row>
    <row r="8" spans="1:32" ht="15.75" thickBot="1">
      <c r="A8" s="916"/>
      <c r="B8" s="12" t="s">
        <v>273</v>
      </c>
      <c r="C8" s="12" t="s">
        <v>95</v>
      </c>
      <c r="D8" s="12">
        <v>2</v>
      </c>
      <c r="E8" s="13" t="s">
        <v>159</v>
      </c>
      <c r="F8" s="134" t="s">
        <v>160</v>
      </c>
      <c r="G8" s="14">
        <f>SUM(G9:G19)</f>
        <v>1795000</v>
      </c>
      <c r="H8" s="14">
        <f aca="true" t="shared" si="3" ref="H8:AF8">SUM(H9:H19)</f>
        <v>3355000</v>
      </c>
      <c r="I8" s="14">
        <f t="shared" si="3"/>
        <v>2092000</v>
      </c>
      <c r="J8" s="14">
        <f t="shared" si="3"/>
        <v>15000</v>
      </c>
      <c r="K8" s="14">
        <f t="shared" si="3"/>
        <v>0</v>
      </c>
      <c r="L8" s="14">
        <f t="shared" si="3"/>
        <v>3180000</v>
      </c>
      <c r="M8" s="14">
        <f t="shared" si="3"/>
        <v>880000</v>
      </c>
      <c r="N8" s="356">
        <f t="shared" si="3"/>
        <v>835000</v>
      </c>
      <c r="O8" s="356">
        <f t="shared" si="3"/>
        <v>5337000</v>
      </c>
      <c r="P8" s="356">
        <f t="shared" si="3"/>
        <v>645000</v>
      </c>
      <c r="Q8" s="356">
        <f t="shared" si="3"/>
        <v>4692000</v>
      </c>
      <c r="R8" s="356">
        <f t="shared" si="3"/>
        <v>100000</v>
      </c>
      <c r="S8" s="356">
        <f>SUM(S9:S19)</f>
        <v>100000</v>
      </c>
      <c r="T8" s="356">
        <f t="shared" si="3"/>
        <v>0</v>
      </c>
      <c r="U8" s="357">
        <f t="shared" si="3"/>
        <v>0</v>
      </c>
      <c r="V8" s="467">
        <f t="shared" si="3"/>
        <v>0</v>
      </c>
      <c r="W8" s="356">
        <f>SUM(W9:W19)</f>
        <v>0</v>
      </c>
      <c r="X8" s="356">
        <f t="shared" si="3"/>
        <v>0</v>
      </c>
      <c r="Y8" s="356">
        <f t="shared" si="3"/>
        <v>0</v>
      </c>
      <c r="Z8" s="356">
        <f t="shared" si="3"/>
        <v>0</v>
      </c>
      <c r="AA8" s="356">
        <f t="shared" si="3"/>
        <v>0</v>
      </c>
      <c r="AB8" s="356">
        <f t="shared" si="3"/>
        <v>0</v>
      </c>
      <c r="AC8" s="356">
        <f t="shared" si="3"/>
        <v>0</v>
      </c>
      <c r="AD8" s="356">
        <f t="shared" si="3"/>
        <v>0</v>
      </c>
      <c r="AE8" s="356">
        <f t="shared" si="3"/>
        <v>0</v>
      </c>
      <c r="AF8" s="356">
        <f t="shared" si="3"/>
        <v>100000</v>
      </c>
    </row>
    <row r="9" spans="1:32" ht="15.75" thickBot="1">
      <c r="A9" s="916"/>
      <c r="B9" s="212" t="s">
        <v>273</v>
      </c>
      <c r="C9" s="212" t="s">
        <v>95</v>
      </c>
      <c r="D9" s="212">
        <v>2</v>
      </c>
      <c r="E9" s="212" t="s">
        <v>115</v>
      </c>
      <c r="F9" s="213" t="s">
        <v>116</v>
      </c>
      <c r="G9" s="43">
        <v>0</v>
      </c>
      <c r="H9" s="43">
        <v>0</v>
      </c>
      <c r="I9" s="44">
        <v>0</v>
      </c>
      <c r="J9" s="43">
        <v>0</v>
      </c>
      <c r="K9" s="43">
        <v>0</v>
      </c>
      <c r="L9" s="43">
        <v>0</v>
      </c>
      <c r="M9" s="43">
        <v>0</v>
      </c>
      <c r="N9" s="361"/>
      <c r="O9" s="441">
        <v>20000</v>
      </c>
      <c r="P9" s="443">
        <v>20000</v>
      </c>
      <c r="Q9" s="442">
        <f>O9-P9</f>
        <v>0</v>
      </c>
      <c r="R9" s="361">
        <v>100000</v>
      </c>
      <c r="S9" s="361"/>
      <c r="T9" s="373"/>
      <c r="U9" s="362"/>
      <c r="V9" s="468"/>
      <c r="W9" s="374">
        <f>U9-V9</f>
        <v>0</v>
      </c>
      <c r="X9" s="373"/>
      <c r="Y9" s="362"/>
      <c r="Z9" s="374">
        <f>X9-Y9</f>
        <v>0</v>
      </c>
      <c r="AA9" s="362"/>
      <c r="AB9" s="373"/>
      <c r="AC9" s="362"/>
      <c r="AD9" s="374">
        <f>AB9-AC9</f>
        <v>0</v>
      </c>
      <c r="AE9" s="362"/>
      <c r="AF9" s="355">
        <f aca="true" t="shared" si="4" ref="AF9:AF19">R9+V9+AA9</f>
        <v>100000</v>
      </c>
    </row>
    <row r="10" spans="1:32" ht="15" thickBot="1">
      <c r="A10" s="917"/>
      <c r="B10" s="19" t="s">
        <v>273</v>
      </c>
      <c r="C10" s="19" t="s">
        <v>95</v>
      </c>
      <c r="D10" s="19">
        <v>2</v>
      </c>
      <c r="E10" s="19" t="s">
        <v>117</v>
      </c>
      <c r="F10" s="211" t="s">
        <v>118</v>
      </c>
      <c r="G10" s="43">
        <v>0</v>
      </c>
      <c r="H10" s="43">
        <v>0</v>
      </c>
      <c r="I10" s="44">
        <v>0</v>
      </c>
      <c r="J10" s="43">
        <v>0</v>
      </c>
      <c r="K10" s="43">
        <v>0</v>
      </c>
      <c r="L10" s="43">
        <v>0</v>
      </c>
      <c r="M10" s="43">
        <v>5000</v>
      </c>
      <c r="N10" s="363">
        <v>10000</v>
      </c>
      <c r="O10" s="441">
        <v>12000</v>
      </c>
      <c r="P10" s="443">
        <v>12000</v>
      </c>
      <c r="Q10" s="442">
        <f aca="true" t="shared" si="5" ref="Q10:Q18">O10-P10</f>
        <v>0</v>
      </c>
      <c r="R10" s="363"/>
      <c r="S10" s="363"/>
      <c r="T10" s="373"/>
      <c r="U10" s="364"/>
      <c r="V10" s="469"/>
      <c r="W10" s="374">
        <f aca="true" t="shared" si="6" ref="W10:W18">U10-V10</f>
        <v>0</v>
      </c>
      <c r="X10" s="373"/>
      <c r="Y10" s="364"/>
      <c r="Z10" s="374">
        <f aca="true" t="shared" si="7" ref="Z10:Z18">X10-Y10</f>
        <v>0</v>
      </c>
      <c r="AA10" s="364"/>
      <c r="AB10" s="373"/>
      <c r="AC10" s="364"/>
      <c r="AD10" s="374">
        <f aca="true" t="shared" si="8" ref="AD10:AD18">AB10-AC10</f>
        <v>0</v>
      </c>
      <c r="AE10" s="364"/>
      <c r="AF10" s="355">
        <f t="shared" si="4"/>
        <v>0</v>
      </c>
    </row>
    <row r="11" spans="1:32" ht="15" thickBot="1">
      <c r="A11" s="917"/>
      <c r="B11" s="45" t="s">
        <v>273</v>
      </c>
      <c r="C11" s="17" t="s">
        <v>95</v>
      </c>
      <c r="D11" s="17">
        <v>2</v>
      </c>
      <c r="E11" s="17" t="s">
        <v>131</v>
      </c>
      <c r="F11" s="33" t="s">
        <v>96</v>
      </c>
      <c r="G11" s="18">
        <v>60000</v>
      </c>
      <c r="H11" s="18">
        <v>72000</v>
      </c>
      <c r="I11" s="34">
        <v>45000</v>
      </c>
      <c r="J11" s="18">
        <v>0</v>
      </c>
      <c r="K11" s="18">
        <v>0</v>
      </c>
      <c r="L11" s="18">
        <v>0</v>
      </c>
      <c r="M11" s="18">
        <v>10000</v>
      </c>
      <c r="N11" s="363">
        <v>20000</v>
      </c>
      <c r="O11" s="435">
        <v>59000</v>
      </c>
      <c r="P11" s="443">
        <v>59000</v>
      </c>
      <c r="Q11" s="437">
        <f t="shared" si="5"/>
        <v>0</v>
      </c>
      <c r="R11" s="363"/>
      <c r="S11" s="363"/>
      <c r="T11" s="365"/>
      <c r="U11" s="364"/>
      <c r="V11" s="469"/>
      <c r="W11" s="375">
        <f t="shared" si="6"/>
        <v>0</v>
      </c>
      <c r="X11" s="365"/>
      <c r="Y11" s="364"/>
      <c r="Z11" s="375">
        <f t="shared" si="7"/>
        <v>0</v>
      </c>
      <c r="AA11" s="364"/>
      <c r="AB11" s="365"/>
      <c r="AC11" s="364"/>
      <c r="AD11" s="375">
        <f t="shared" si="8"/>
        <v>0</v>
      </c>
      <c r="AE11" s="364"/>
      <c r="AF11" s="355">
        <f t="shared" si="4"/>
        <v>0</v>
      </c>
    </row>
    <row r="12" spans="1:32" ht="15" thickBot="1">
      <c r="A12" s="917"/>
      <c r="B12" s="45" t="s">
        <v>273</v>
      </c>
      <c r="C12" s="19" t="s">
        <v>95</v>
      </c>
      <c r="D12" s="19">
        <v>2</v>
      </c>
      <c r="E12" s="19" t="s">
        <v>119</v>
      </c>
      <c r="F12" s="35" t="s">
        <v>97</v>
      </c>
      <c r="G12" s="20">
        <v>1500000</v>
      </c>
      <c r="H12" s="18">
        <v>2859000</v>
      </c>
      <c r="I12" s="34">
        <v>1783000</v>
      </c>
      <c r="J12" s="18">
        <v>15000</v>
      </c>
      <c r="K12" s="18">
        <v>0</v>
      </c>
      <c r="L12" s="18">
        <v>0</v>
      </c>
      <c r="M12" s="18">
        <v>800000</v>
      </c>
      <c r="N12" s="363">
        <v>700000</v>
      </c>
      <c r="O12" s="435">
        <v>5092000</v>
      </c>
      <c r="P12" s="443">
        <v>400000</v>
      </c>
      <c r="Q12" s="437">
        <f t="shared" si="5"/>
        <v>4692000</v>
      </c>
      <c r="R12" s="363"/>
      <c r="S12" s="363">
        <v>100000</v>
      </c>
      <c r="T12" s="365"/>
      <c r="U12" s="364"/>
      <c r="V12" s="469"/>
      <c r="W12" s="375">
        <f t="shared" si="6"/>
        <v>0</v>
      </c>
      <c r="X12" s="365"/>
      <c r="Y12" s="364"/>
      <c r="Z12" s="375">
        <f t="shared" si="7"/>
        <v>0</v>
      </c>
      <c r="AA12" s="364"/>
      <c r="AB12" s="365"/>
      <c r="AC12" s="364"/>
      <c r="AD12" s="375">
        <f t="shared" si="8"/>
        <v>0</v>
      </c>
      <c r="AE12" s="364"/>
      <c r="AF12" s="355">
        <f t="shared" si="4"/>
        <v>0</v>
      </c>
    </row>
    <row r="13" spans="1:32" ht="15" thickBot="1">
      <c r="A13" s="917"/>
      <c r="B13" s="45" t="s">
        <v>273</v>
      </c>
      <c r="C13" s="19" t="s">
        <v>95</v>
      </c>
      <c r="D13" s="19">
        <v>2</v>
      </c>
      <c r="E13" s="19" t="s">
        <v>120</v>
      </c>
      <c r="F13" s="35" t="s">
        <v>98</v>
      </c>
      <c r="G13" s="20">
        <v>160000</v>
      </c>
      <c r="H13" s="18">
        <v>186000</v>
      </c>
      <c r="I13" s="34">
        <v>115000</v>
      </c>
      <c r="J13" s="18">
        <v>0</v>
      </c>
      <c r="K13" s="18">
        <v>0</v>
      </c>
      <c r="L13" s="18">
        <v>0</v>
      </c>
      <c r="M13" s="18">
        <v>0</v>
      </c>
      <c r="N13" s="363">
        <v>25000</v>
      </c>
      <c r="O13" s="435"/>
      <c r="P13" s="436"/>
      <c r="Q13" s="437">
        <f t="shared" si="5"/>
        <v>0</v>
      </c>
      <c r="R13" s="363"/>
      <c r="S13" s="363"/>
      <c r="T13" s="365"/>
      <c r="U13" s="364"/>
      <c r="V13" s="469"/>
      <c r="W13" s="375">
        <f t="shared" si="6"/>
        <v>0</v>
      </c>
      <c r="X13" s="365"/>
      <c r="Y13" s="364"/>
      <c r="Z13" s="375">
        <f t="shared" si="7"/>
        <v>0</v>
      </c>
      <c r="AA13" s="364"/>
      <c r="AB13" s="365"/>
      <c r="AC13" s="364"/>
      <c r="AD13" s="375">
        <f t="shared" si="8"/>
        <v>0</v>
      </c>
      <c r="AE13" s="364"/>
      <c r="AF13" s="355">
        <f t="shared" si="4"/>
        <v>0</v>
      </c>
    </row>
    <row r="14" spans="1:32" ht="15" thickBot="1">
      <c r="A14" s="917"/>
      <c r="B14" s="45" t="s">
        <v>273</v>
      </c>
      <c r="C14" s="19" t="s">
        <v>95</v>
      </c>
      <c r="D14" s="19">
        <v>2</v>
      </c>
      <c r="E14" s="19" t="s">
        <v>99</v>
      </c>
      <c r="F14" s="35" t="s">
        <v>100</v>
      </c>
      <c r="G14" s="20">
        <v>60000</v>
      </c>
      <c r="H14" s="18">
        <v>207000</v>
      </c>
      <c r="I14" s="34">
        <v>129000</v>
      </c>
      <c r="J14" s="18">
        <v>0</v>
      </c>
      <c r="K14" s="18">
        <v>0</v>
      </c>
      <c r="L14" s="18">
        <v>3000000</v>
      </c>
      <c r="M14" s="18">
        <v>60000</v>
      </c>
      <c r="N14" s="363">
        <v>50000</v>
      </c>
      <c r="O14" s="435"/>
      <c r="P14" s="443"/>
      <c r="Q14" s="437">
        <f t="shared" si="5"/>
        <v>0</v>
      </c>
      <c r="R14" s="363"/>
      <c r="S14" s="363"/>
      <c r="T14" s="365"/>
      <c r="U14" s="364"/>
      <c r="V14" s="469"/>
      <c r="W14" s="375">
        <f t="shared" si="6"/>
        <v>0</v>
      </c>
      <c r="X14" s="365"/>
      <c r="Y14" s="364"/>
      <c r="Z14" s="375">
        <f t="shared" si="7"/>
        <v>0</v>
      </c>
      <c r="AA14" s="364"/>
      <c r="AB14" s="365"/>
      <c r="AC14" s="364"/>
      <c r="AD14" s="375">
        <f t="shared" si="8"/>
        <v>0</v>
      </c>
      <c r="AE14" s="364"/>
      <c r="AF14" s="355">
        <f t="shared" si="4"/>
        <v>0</v>
      </c>
    </row>
    <row r="15" spans="1:32" ht="15" thickBot="1">
      <c r="A15" s="917"/>
      <c r="B15" s="45" t="s">
        <v>273</v>
      </c>
      <c r="C15" s="19" t="s">
        <v>95</v>
      </c>
      <c r="D15" s="19">
        <v>2</v>
      </c>
      <c r="E15" s="19" t="s">
        <v>124</v>
      </c>
      <c r="F15" s="35" t="s">
        <v>125</v>
      </c>
      <c r="G15" s="20">
        <v>0</v>
      </c>
      <c r="H15" s="18">
        <v>0</v>
      </c>
      <c r="I15" s="34">
        <v>0</v>
      </c>
      <c r="J15" s="18">
        <v>0</v>
      </c>
      <c r="K15" s="18">
        <v>0</v>
      </c>
      <c r="L15" s="18">
        <v>180000</v>
      </c>
      <c r="M15" s="18">
        <v>5000</v>
      </c>
      <c r="N15" s="363">
        <v>10000</v>
      </c>
      <c r="O15" s="435">
        <v>154000</v>
      </c>
      <c r="P15" s="443">
        <v>154000</v>
      </c>
      <c r="Q15" s="437">
        <f t="shared" si="5"/>
        <v>0</v>
      </c>
      <c r="R15" s="363"/>
      <c r="S15" s="363"/>
      <c r="T15" s="365"/>
      <c r="U15" s="364"/>
      <c r="V15" s="469"/>
      <c r="W15" s="375">
        <f t="shared" si="6"/>
        <v>0</v>
      </c>
      <c r="X15" s="365"/>
      <c r="Y15" s="364"/>
      <c r="Z15" s="375">
        <f t="shared" si="7"/>
        <v>0</v>
      </c>
      <c r="AA15" s="364"/>
      <c r="AB15" s="365"/>
      <c r="AC15" s="364"/>
      <c r="AD15" s="375">
        <f t="shared" si="8"/>
        <v>0</v>
      </c>
      <c r="AE15" s="364"/>
      <c r="AF15" s="355">
        <f t="shared" si="4"/>
        <v>0</v>
      </c>
    </row>
    <row r="16" spans="1:32" ht="15" thickBot="1">
      <c r="A16" s="917"/>
      <c r="B16" s="45" t="s">
        <v>273</v>
      </c>
      <c r="C16" s="19" t="s">
        <v>95</v>
      </c>
      <c r="D16" s="19">
        <v>2</v>
      </c>
      <c r="E16" s="19" t="s">
        <v>163</v>
      </c>
      <c r="F16" s="35" t="s">
        <v>164</v>
      </c>
      <c r="G16" s="20">
        <v>15000</v>
      </c>
      <c r="H16" s="18">
        <v>31000</v>
      </c>
      <c r="I16" s="34">
        <v>20000</v>
      </c>
      <c r="J16" s="18">
        <v>0</v>
      </c>
      <c r="K16" s="18">
        <v>0</v>
      </c>
      <c r="L16" s="18">
        <v>0</v>
      </c>
      <c r="M16" s="18">
        <v>0</v>
      </c>
      <c r="N16" s="363">
        <v>5000</v>
      </c>
      <c r="O16" s="435"/>
      <c r="P16" s="443"/>
      <c r="Q16" s="437">
        <f t="shared" si="5"/>
        <v>0</v>
      </c>
      <c r="R16" s="363"/>
      <c r="S16" s="363"/>
      <c r="T16" s="365"/>
      <c r="U16" s="364"/>
      <c r="V16" s="469"/>
      <c r="W16" s="375">
        <f t="shared" si="6"/>
        <v>0</v>
      </c>
      <c r="X16" s="365"/>
      <c r="Y16" s="364"/>
      <c r="Z16" s="375">
        <f t="shared" si="7"/>
        <v>0</v>
      </c>
      <c r="AA16" s="364"/>
      <c r="AB16" s="365"/>
      <c r="AC16" s="364"/>
      <c r="AD16" s="375">
        <f t="shared" si="8"/>
        <v>0</v>
      </c>
      <c r="AE16" s="364"/>
      <c r="AF16" s="355">
        <f t="shared" si="4"/>
        <v>0</v>
      </c>
    </row>
    <row r="17" spans="1:32" ht="15" thickBot="1">
      <c r="A17" s="917"/>
      <c r="B17" s="45" t="s">
        <v>273</v>
      </c>
      <c r="C17" s="19" t="s">
        <v>95</v>
      </c>
      <c r="D17" s="19">
        <v>2</v>
      </c>
      <c r="E17" s="19" t="s">
        <v>165</v>
      </c>
      <c r="F17" s="35" t="s">
        <v>88</v>
      </c>
      <c r="G17" s="20">
        <v>0</v>
      </c>
      <c r="H17" s="18">
        <v>0</v>
      </c>
      <c r="I17" s="34">
        <v>0</v>
      </c>
      <c r="J17" s="18">
        <v>0</v>
      </c>
      <c r="K17" s="18">
        <v>0</v>
      </c>
      <c r="L17" s="18">
        <v>0</v>
      </c>
      <c r="M17" s="18">
        <v>0</v>
      </c>
      <c r="N17" s="363">
        <v>5000</v>
      </c>
      <c r="O17" s="435"/>
      <c r="P17" s="443"/>
      <c r="Q17" s="437">
        <f t="shared" si="5"/>
        <v>0</v>
      </c>
      <c r="R17" s="363"/>
      <c r="S17" s="363"/>
      <c r="T17" s="365"/>
      <c r="U17" s="364"/>
      <c r="V17" s="469"/>
      <c r="W17" s="375">
        <f t="shared" si="6"/>
        <v>0</v>
      </c>
      <c r="X17" s="365"/>
      <c r="Y17" s="364"/>
      <c r="Z17" s="375">
        <f t="shared" si="7"/>
        <v>0</v>
      </c>
      <c r="AA17" s="364"/>
      <c r="AB17" s="365"/>
      <c r="AC17" s="364"/>
      <c r="AD17" s="375">
        <f t="shared" si="8"/>
        <v>0</v>
      </c>
      <c r="AE17" s="364"/>
      <c r="AF17" s="355">
        <f t="shared" si="4"/>
        <v>0</v>
      </c>
    </row>
    <row r="18" spans="1:32" ht="15" thickBot="1">
      <c r="A18" s="917"/>
      <c r="B18" s="45" t="s">
        <v>273</v>
      </c>
      <c r="C18" s="19" t="s">
        <v>95</v>
      </c>
      <c r="D18" s="19">
        <v>2</v>
      </c>
      <c r="E18" s="19" t="s">
        <v>89</v>
      </c>
      <c r="F18" s="35" t="s">
        <v>200</v>
      </c>
      <c r="G18" s="20">
        <v>0</v>
      </c>
      <c r="H18" s="18">
        <v>0</v>
      </c>
      <c r="I18" s="34">
        <v>0</v>
      </c>
      <c r="J18" s="18">
        <v>0</v>
      </c>
      <c r="K18" s="18">
        <v>0</v>
      </c>
      <c r="L18" s="18">
        <v>0</v>
      </c>
      <c r="M18" s="18">
        <v>0</v>
      </c>
      <c r="N18" s="363">
        <v>5000</v>
      </c>
      <c r="O18" s="435"/>
      <c r="P18" s="443"/>
      <c r="Q18" s="437">
        <f t="shared" si="5"/>
        <v>0</v>
      </c>
      <c r="R18" s="363"/>
      <c r="S18" s="363"/>
      <c r="T18" s="365"/>
      <c r="U18" s="364"/>
      <c r="V18" s="469"/>
      <c r="W18" s="375">
        <f t="shared" si="6"/>
        <v>0</v>
      </c>
      <c r="X18" s="365"/>
      <c r="Y18" s="364"/>
      <c r="Z18" s="375">
        <f t="shared" si="7"/>
        <v>0</v>
      </c>
      <c r="AA18" s="364"/>
      <c r="AB18" s="365"/>
      <c r="AC18" s="364"/>
      <c r="AD18" s="375">
        <f t="shared" si="8"/>
        <v>0</v>
      </c>
      <c r="AE18" s="364"/>
      <c r="AF18" s="355">
        <f t="shared" si="4"/>
        <v>0</v>
      </c>
    </row>
    <row r="19" spans="1:32" ht="15" thickBot="1">
      <c r="A19" s="917"/>
      <c r="B19" s="45" t="s">
        <v>273</v>
      </c>
      <c r="C19" s="19" t="s">
        <v>95</v>
      </c>
      <c r="D19" s="19">
        <v>2</v>
      </c>
      <c r="E19" s="19" t="s">
        <v>90</v>
      </c>
      <c r="F19" s="35" t="s">
        <v>91</v>
      </c>
      <c r="G19" s="20">
        <v>0</v>
      </c>
      <c r="H19" s="18">
        <v>0</v>
      </c>
      <c r="I19" s="34">
        <v>0</v>
      </c>
      <c r="J19" s="18">
        <v>0</v>
      </c>
      <c r="K19" s="18">
        <v>0</v>
      </c>
      <c r="L19" s="18">
        <v>0</v>
      </c>
      <c r="M19" s="18">
        <v>0</v>
      </c>
      <c r="N19" s="363">
        <v>5000</v>
      </c>
      <c r="O19" s="435"/>
      <c r="P19" s="443"/>
      <c r="Q19" s="437">
        <f>O19-P19</f>
        <v>0</v>
      </c>
      <c r="R19" s="363"/>
      <c r="S19" s="363"/>
      <c r="T19" s="365"/>
      <c r="U19" s="364"/>
      <c r="V19" s="469"/>
      <c r="W19" s="375">
        <f>U19-V19</f>
        <v>0</v>
      </c>
      <c r="X19" s="365"/>
      <c r="Y19" s="364"/>
      <c r="Z19" s="375">
        <f>X19-Y19</f>
        <v>0</v>
      </c>
      <c r="AA19" s="364"/>
      <c r="AB19" s="365">
        <v>0</v>
      </c>
      <c r="AC19" s="364"/>
      <c r="AD19" s="375">
        <f>AB19-AC19</f>
        <v>0</v>
      </c>
      <c r="AE19" s="364"/>
      <c r="AF19" s="355">
        <f t="shared" si="4"/>
        <v>0</v>
      </c>
    </row>
    <row r="20" spans="1:32" ht="15.75" thickBot="1">
      <c r="A20" s="917"/>
      <c r="B20" s="21" t="s">
        <v>273</v>
      </c>
      <c r="C20" s="21" t="s">
        <v>95</v>
      </c>
      <c r="D20" s="21">
        <v>2</v>
      </c>
      <c r="E20" s="22" t="s">
        <v>161</v>
      </c>
      <c r="F20" s="23" t="s">
        <v>162</v>
      </c>
      <c r="G20" s="14">
        <f aca="true" t="shared" si="9" ref="G20:AF20">SUM(G21:G28)</f>
        <v>1690000</v>
      </c>
      <c r="H20" s="14">
        <f t="shared" si="9"/>
        <v>682000</v>
      </c>
      <c r="I20" s="15">
        <f t="shared" si="9"/>
        <v>422000</v>
      </c>
      <c r="J20" s="14">
        <f>SUM(J21:J28)</f>
        <v>120000</v>
      </c>
      <c r="K20" s="14">
        <f>SUM(K21:K28)</f>
        <v>0</v>
      </c>
      <c r="L20" s="14">
        <f>SUM(L21:L28)</f>
        <v>0</v>
      </c>
      <c r="M20" s="14">
        <f>SUM(M21:M28)</f>
        <v>100000</v>
      </c>
      <c r="N20" s="356">
        <f>SUM(N21:N28)</f>
        <v>70000</v>
      </c>
      <c r="O20" s="358">
        <f t="shared" si="9"/>
        <v>500000</v>
      </c>
      <c r="P20" s="370">
        <f t="shared" si="9"/>
        <v>500000</v>
      </c>
      <c r="Q20" s="359">
        <f t="shared" si="9"/>
        <v>0</v>
      </c>
      <c r="R20" s="356">
        <f>SUM(R21:R28)</f>
        <v>0</v>
      </c>
      <c r="S20" s="356">
        <f>SUM(S21:S28)</f>
        <v>20000</v>
      </c>
      <c r="T20" s="358">
        <f t="shared" si="9"/>
        <v>0</v>
      </c>
      <c r="U20" s="357">
        <f t="shared" si="9"/>
        <v>0</v>
      </c>
      <c r="V20" s="467">
        <f t="shared" si="9"/>
        <v>0</v>
      </c>
      <c r="W20" s="359">
        <f>SUM(W21:W28)</f>
        <v>0</v>
      </c>
      <c r="X20" s="358">
        <f t="shared" si="9"/>
        <v>0</v>
      </c>
      <c r="Y20" s="356">
        <f t="shared" si="9"/>
        <v>0</v>
      </c>
      <c r="Z20" s="359">
        <f t="shared" si="9"/>
        <v>0</v>
      </c>
      <c r="AA20" s="356">
        <f t="shared" si="9"/>
        <v>0</v>
      </c>
      <c r="AB20" s="358">
        <f t="shared" si="9"/>
        <v>0</v>
      </c>
      <c r="AC20" s="356">
        <f t="shared" si="9"/>
        <v>0</v>
      </c>
      <c r="AD20" s="359">
        <f t="shared" si="9"/>
        <v>0</v>
      </c>
      <c r="AE20" s="356">
        <f t="shared" si="9"/>
        <v>0</v>
      </c>
      <c r="AF20" s="356">
        <f t="shared" si="9"/>
        <v>0</v>
      </c>
    </row>
    <row r="21" spans="1:32" ht="15" thickBot="1">
      <c r="A21" s="917"/>
      <c r="B21" s="45" t="s">
        <v>273</v>
      </c>
      <c r="C21" s="19" t="s">
        <v>95</v>
      </c>
      <c r="D21" s="19">
        <v>2</v>
      </c>
      <c r="E21" s="19" t="s">
        <v>101</v>
      </c>
      <c r="F21" s="35" t="s">
        <v>102</v>
      </c>
      <c r="G21" s="20">
        <v>220000</v>
      </c>
      <c r="H21" s="18">
        <v>50000</v>
      </c>
      <c r="I21" s="34">
        <v>30000</v>
      </c>
      <c r="J21" s="18">
        <v>0</v>
      </c>
      <c r="K21" s="18">
        <v>0</v>
      </c>
      <c r="L21" s="18">
        <v>0</v>
      </c>
      <c r="M21" s="18">
        <v>0</v>
      </c>
      <c r="N21" s="363">
        <v>10000</v>
      </c>
      <c r="O21" s="435"/>
      <c r="P21" s="436"/>
      <c r="Q21" s="437">
        <f aca="true" t="shared" si="10" ref="Q21:Q37">O21-P21</f>
        <v>0</v>
      </c>
      <c r="R21" s="363"/>
      <c r="S21" s="363"/>
      <c r="T21" s="365"/>
      <c r="U21" s="364"/>
      <c r="V21" s="469"/>
      <c r="W21" s="375">
        <f aca="true" t="shared" si="11" ref="W21:W28">U21-V21</f>
        <v>0</v>
      </c>
      <c r="X21" s="365">
        <v>0</v>
      </c>
      <c r="Y21" s="364"/>
      <c r="Z21" s="375">
        <f aca="true" t="shared" si="12" ref="Z21:Z28">X21-Y21</f>
        <v>0</v>
      </c>
      <c r="AA21" s="364"/>
      <c r="AB21" s="365">
        <v>0</v>
      </c>
      <c r="AC21" s="364"/>
      <c r="AD21" s="375">
        <f aca="true" t="shared" si="13" ref="AD21:AD28">AB21-AC21</f>
        <v>0</v>
      </c>
      <c r="AE21" s="364"/>
      <c r="AF21" s="355">
        <f aca="true" t="shared" si="14" ref="AF21:AF28">R21+V21+AA21</f>
        <v>0</v>
      </c>
    </row>
    <row r="22" spans="1:32" ht="15" thickBot="1">
      <c r="A22" s="917"/>
      <c r="B22" s="45" t="s">
        <v>273</v>
      </c>
      <c r="C22" s="19" t="s">
        <v>95</v>
      </c>
      <c r="D22" s="19">
        <v>2</v>
      </c>
      <c r="E22" s="19" t="s">
        <v>201</v>
      </c>
      <c r="F22" s="35" t="s">
        <v>174</v>
      </c>
      <c r="G22" s="20">
        <v>0</v>
      </c>
      <c r="H22" s="18">
        <v>0</v>
      </c>
      <c r="I22" s="34">
        <v>0</v>
      </c>
      <c r="J22" s="18">
        <v>0</v>
      </c>
      <c r="K22" s="18">
        <v>0</v>
      </c>
      <c r="L22" s="18">
        <v>0</v>
      </c>
      <c r="M22" s="18">
        <v>0</v>
      </c>
      <c r="N22" s="363">
        <v>5000</v>
      </c>
      <c r="O22" s="435"/>
      <c r="P22" s="443"/>
      <c r="Q22" s="437">
        <f>O22-P22</f>
        <v>0</v>
      </c>
      <c r="R22" s="363"/>
      <c r="S22" s="363"/>
      <c r="T22" s="365"/>
      <c r="U22" s="364"/>
      <c r="V22" s="469"/>
      <c r="W22" s="375">
        <f>U22-V22</f>
        <v>0</v>
      </c>
      <c r="X22" s="365"/>
      <c r="Y22" s="364"/>
      <c r="Z22" s="375">
        <f>X22-Y22</f>
        <v>0</v>
      </c>
      <c r="AA22" s="364"/>
      <c r="AB22" s="365">
        <v>0</v>
      </c>
      <c r="AC22" s="364"/>
      <c r="AD22" s="375">
        <f t="shared" si="13"/>
        <v>0</v>
      </c>
      <c r="AE22" s="364"/>
      <c r="AF22" s="355">
        <f t="shared" si="14"/>
        <v>0</v>
      </c>
    </row>
    <row r="23" spans="1:32" ht="15" thickBot="1">
      <c r="A23" s="917"/>
      <c r="B23" s="45" t="s">
        <v>273</v>
      </c>
      <c r="C23" s="19" t="s">
        <v>95</v>
      </c>
      <c r="D23" s="19">
        <v>2</v>
      </c>
      <c r="E23" s="19" t="s">
        <v>274</v>
      </c>
      <c r="F23" s="35" t="s">
        <v>275</v>
      </c>
      <c r="G23" s="20">
        <v>0</v>
      </c>
      <c r="H23" s="18">
        <v>0</v>
      </c>
      <c r="I23" s="34">
        <v>0</v>
      </c>
      <c r="J23" s="18">
        <v>0</v>
      </c>
      <c r="K23" s="18">
        <v>0</v>
      </c>
      <c r="L23" s="18">
        <v>0</v>
      </c>
      <c r="M23" s="18">
        <v>0</v>
      </c>
      <c r="N23" s="363">
        <v>10000</v>
      </c>
      <c r="O23" s="435"/>
      <c r="P23" s="443"/>
      <c r="Q23" s="437">
        <f>O23-P23</f>
        <v>0</v>
      </c>
      <c r="R23" s="363"/>
      <c r="S23" s="363"/>
      <c r="T23" s="365"/>
      <c r="U23" s="364"/>
      <c r="V23" s="469"/>
      <c r="W23" s="375">
        <f>U23-V23</f>
        <v>0</v>
      </c>
      <c r="X23" s="365"/>
      <c r="Y23" s="364"/>
      <c r="Z23" s="375">
        <f>X23-Y23</f>
        <v>0</v>
      </c>
      <c r="AA23" s="364"/>
      <c r="AB23" s="365">
        <v>0</v>
      </c>
      <c r="AC23" s="364"/>
      <c r="AD23" s="375">
        <f t="shared" si="13"/>
        <v>0</v>
      </c>
      <c r="AE23" s="364"/>
      <c r="AF23" s="355">
        <f t="shared" si="14"/>
        <v>0</v>
      </c>
    </row>
    <row r="24" spans="1:32" ht="15" thickBot="1">
      <c r="A24" s="917"/>
      <c r="B24" s="45" t="s">
        <v>273</v>
      </c>
      <c r="C24" s="19" t="s">
        <v>95</v>
      </c>
      <c r="D24" s="19">
        <v>2</v>
      </c>
      <c r="E24" s="19" t="s">
        <v>27</v>
      </c>
      <c r="F24" s="35" t="s">
        <v>28</v>
      </c>
      <c r="G24" s="20">
        <v>0</v>
      </c>
      <c r="H24" s="18">
        <v>0</v>
      </c>
      <c r="I24" s="34">
        <v>0</v>
      </c>
      <c r="J24" s="18">
        <v>0</v>
      </c>
      <c r="K24" s="18">
        <v>0</v>
      </c>
      <c r="L24" s="18">
        <v>0</v>
      </c>
      <c r="M24" s="18">
        <v>0</v>
      </c>
      <c r="N24" s="363"/>
      <c r="O24" s="435"/>
      <c r="P24" s="436"/>
      <c r="Q24" s="437">
        <f t="shared" si="10"/>
        <v>0</v>
      </c>
      <c r="R24" s="363"/>
      <c r="S24" s="363"/>
      <c r="T24" s="365"/>
      <c r="U24" s="364"/>
      <c r="V24" s="469"/>
      <c r="W24" s="375">
        <f t="shared" si="11"/>
        <v>0</v>
      </c>
      <c r="X24" s="365"/>
      <c r="Y24" s="364"/>
      <c r="Z24" s="375">
        <f t="shared" si="12"/>
        <v>0</v>
      </c>
      <c r="AA24" s="364"/>
      <c r="AB24" s="365">
        <v>0</v>
      </c>
      <c r="AC24" s="364"/>
      <c r="AD24" s="375">
        <f t="shared" si="13"/>
        <v>0</v>
      </c>
      <c r="AE24" s="364"/>
      <c r="AF24" s="355">
        <f t="shared" si="14"/>
        <v>0</v>
      </c>
    </row>
    <row r="25" spans="1:32" ht="15" thickBot="1">
      <c r="A25" s="917"/>
      <c r="B25" s="45" t="s">
        <v>273</v>
      </c>
      <c r="C25" s="19" t="s">
        <v>95</v>
      </c>
      <c r="D25" s="19">
        <v>2</v>
      </c>
      <c r="E25" s="19" t="s">
        <v>126</v>
      </c>
      <c r="F25" s="35" t="s">
        <v>127</v>
      </c>
      <c r="G25" s="20">
        <v>160000</v>
      </c>
      <c r="H25" s="18">
        <v>104000</v>
      </c>
      <c r="I25" s="34">
        <v>65000</v>
      </c>
      <c r="J25" s="18">
        <v>0</v>
      </c>
      <c r="K25" s="18">
        <v>0</v>
      </c>
      <c r="L25" s="18">
        <v>0</v>
      </c>
      <c r="M25" s="18">
        <v>50000</v>
      </c>
      <c r="N25" s="363">
        <v>5000</v>
      </c>
      <c r="O25" s="435">
        <v>300000</v>
      </c>
      <c r="P25" s="443">
        <v>300000</v>
      </c>
      <c r="Q25" s="437">
        <f t="shared" si="10"/>
        <v>0</v>
      </c>
      <c r="R25" s="363"/>
      <c r="S25" s="363">
        <v>20000</v>
      </c>
      <c r="T25" s="365"/>
      <c r="U25" s="364"/>
      <c r="V25" s="469"/>
      <c r="W25" s="375">
        <f t="shared" si="11"/>
        <v>0</v>
      </c>
      <c r="X25" s="365"/>
      <c r="Y25" s="364"/>
      <c r="Z25" s="375">
        <f t="shared" si="12"/>
        <v>0</v>
      </c>
      <c r="AA25" s="364"/>
      <c r="AB25" s="365"/>
      <c r="AC25" s="364"/>
      <c r="AD25" s="375">
        <f t="shared" si="13"/>
        <v>0</v>
      </c>
      <c r="AE25" s="364"/>
      <c r="AF25" s="355">
        <f t="shared" si="14"/>
        <v>0</v>
      </c>
    </row>
    <row r="26" spans="1:32" ht="15" thickBot="1">
      <c r="A26" s="917"/>
      <c r="B26" s="45" t="s">
        <v>273</v>
      </c>
      <c r="C26" s="19" t="s">
        <v>95</v>
      </c>
      <c r="D26" s="19">
        <v>2</v>
      </c>
      <c r="E26" s="19" t="s">
        <v>103</v>
      </c>
      <c r="F26" s="35" t="s">
        <v>85</v>
      </c>
      <c r="G26" s="20">
        <v>990000</v>
      </c>
      <c r="H26" s="18">
        <v>414000</v>
      </c>
      <c r="I26" s="34">
        <v>255000</v>
      </c>
      <c r="J26" s="18">
        <v>120000</v>
      </c>
      <c r="K26" s="18">
        <v>0</v>
      </c>
      <c r="L26" s="18">
        <v>0</v>
      </c>
      <c r="M26" s="18">
        <v>0</v>
      </c>
      <c r="N26" s="363">
        <v>20000</v>
      </c>
      <c r="O26" s="435">
        <v>100000</v>
      </c>
      <c r="P26" s="443">
        <v>100000</v>
      </c>
      <c r="Q26" s="437">
        <f t="shared" si="10"/>
        <v>0</v>
      </c>
      <c r="R26" s="363"/>
      <c r="S26" s="363"/>
      <c r="T26" s="365"/>
      <c r="U26" s="364"/>
      <c r="V26" s="469"/>
      <c r="W26" s="375">
        <f t="shared" si="11"/>
        <v>0</v>
      </c>
      <c r="X26" s="365"/>
      <c r="Y26" s="364"/>
      <c r="Z26" s="375">
        <f t="shared" si="12"/>
        <v>0</v>
      </c>
      <c r="AA26" s="364"/>
      <c r="AB26" s="365"/>
      <c r="AC26" s="364"/>
      <c r="AD26" s="375">
        <f t="shared" si="13"/>
        <v>0</v>
      </c>
      <c r="AE26" s="364"/>
      <c r="AF26" s="355">
        <f t="shared" si="14"/>
        <v>0</v>
      </c>
    </row>
    <row r="27" spans="1:32" ht="15" thickBot="1">
      <c r="A27" s="917"/>
      <c r="B27" s="45" t="s">
        <v>273</v>
      </c>
      <c r="C27" s="19" t="s">
        <v>95</v>
      </c>
      <c r="D27" s="19">
        <v>2</v>
      </c>
      <c r="E27" s="19" t="s">
        <v>128</v>
      </c>
      <c r="F27" s="35" t="s">
        <v>134</v>
      </c>
      <c r="G27" s="20">
        <v>0</v>
      </c>
      <c r="H27" s="18">
        <v>10000</v>
      </c>
      <c r="I27" s="34">
        <v>7000</v>
      </c>
      <c r="J27" s="18">
        <v>0</v>
      </c>
      <c r="K27" s="18">
        <v>0</v>
      </c>
      <c r="L27" s="18">
        <v>0</v>
      </c>
      <c r="M27" s="18">
        <v>0</v>
      </c>
      <c r="N27" s="363">
        <v>10000</v>
      </c>
      <c r="O27" s="435">
        <v>100000</v>
      </c>
      <c r="P27" s="443">
        <v>100000</v>
      </c>
      <c r="Q27" s="437">
        <f t="shared" si="10"/>
        <v>0</v>
      </c>
      <c r="R27" s="363"/>
      <c r="S27" s="363"/>
      <c r="T27" s="365"/>
      <c r="U27" s="364"/>
      <c r="V27" s="469"/>
      <c r="W27" s="375">
        <f t="shared" si="11"/>
        <v>0</v>
      </c>
      <c r="X27" s="365"/>
      <c r="Y27" s="364"/>
      <c r="Z27" s="375">
        <f t="shared" si="12"/>
        <v>0</v>
      </c>
      <c r="AA27" s="364"/>
      <c r="AB27" s="365"/>
      <c r="AC27" s="364"/>
      <c r="AD27" s="375">
        <f t="shared" si="13"/>
        <v>0</v>
      </c>
      <c r="AE27" s="364"/>
      <c r="AF27" s="355">
        <f t="shared" si="14"/>
        <v>0</v>
      </c>
    </row>
    <row r="28" spans="1:32" ht="15" thickBot="1">
      <c r="A28" s="917"/>
      <c r="B28" s="45" t="s">
        <v>273</v>
      </c>
      <c r="C28" s="19" t="s">
        <v>95</v>
      </c>
      <c r="D28" s="19">
        <v>2</v>
      </c>
      <c r="E28" s="19" t="s">
        <v>129</v>
      </c>
      <c r="F28" s="35" t="s">
        <v>130</v>
      </c>
      <c r="G28" s="20">
        <v>320000</v>
      </c>
      <c r="H28" s="18">
        <v>104000</v>
      </c>
      <c r="I28" s="34">
        <v>65000</v>
      </c>
      <c r="J28" s="18">
        <v>0</v>
      </c>
      <c r="K28" s="18">
        <v>0</v>
      </c>
      <c r="L28" s="18">
        <v>0</v>
      </c>
      <c r="M28" s="18">
        <v>50000</v>
      </c>
      <c r="N28" s="363">
        <v>10000</v>
      </c>
      <c r="O28" s="435"/>
      <c r="P28" s="436"/>
      <c r="Q28" s="437">
        <f t="shared" si="10"/>
        <v>0</v>
      </c>
      <c r="R28" s="363"/>
      <c r="S28" s="363"/>
      <c r="T28" s="365"/>
      <c r="U28" s="364"/>
      <c r="V28" s="469"/>
      <c r="W28" s="375">
        <f t="shared" si="11"/>
        <v>0</v>
      </c>
      <c r="X28" s="365">
        <v>0</v>
      </c>
      <c r="Y28" s="364"/>
      <c r="Z28" s="375">
        <f t="shared" si="12"/>
        <v>0</v>
      </c>
      <c r="AA28" s="364"/>
      <c r="AB28" s="365"/>
      <c r="AC28" s="364"/>
      <c r="AD28" s="375">
        <f t="shared" si="13"/>
        <v>0</v>
      </c>
      <c r="AE28" s="364"/>
      <c r="AF28" s="355">
        <f t="shared" si="14"/>
        <v>0</v>
      </c>
    </row>
    <row r="29" spans="1:32" ht="15.75" thickBot="1">
      <c r="A29" s="917"/>
      <c r="B29" s="21" t="s">
        <v>273</v>
      </c>
      <c r="C29" s="21" t="s">
        <v>95</v>
      </c>
      <c r="D29" s="21">
        <v>2</v>
      </c>
      <c r="E29" s="22" t="s">
        <v>0</v>
      </c>
      <c r="F29" s="23" t="s">
        <v>1</v>
      </c>
      <c r="G29" s="14">
        <f>SUM(G30:G34)</f>
        <v>60000</v>
      </c>
      <c r="H29" s="14">
        <f aca="true" t="shared" si="15" ref="H29:AF29">SUM(H30:H34)</f>
        <v>114000</v>
      </c>
      <c r="I29" s="14">
        <f t="shared" si="15"/>
        <v>70000</v>
      </c>
      <c r="J29" s="14">
        <f t="shared" si="15"/>
        <v>0</v>
      </c>
      <c r="K29" s="14">
        <f t="shared" si="15"/>
        <v>0</v>
      </c>
      <c r="L29" s="14">
        <f t="shared" si="15"/>
        <v>100000</v>
      </c>
      <c r="M29" s="14">
        <f t="shared" si="15"/>
        <v>20000</v>
      </c>
      <c r="N29" s="356">
        <f t="shared" si="15"/>
        <v>80000</v>
      </c>
      <c r="O29" s="356">
        <f t="shared" si="15"/>
        <v>120000</v>
      </c>
      <c r="P29" s="356">
        <f t="shared" si="15"/>
        <v>100000</v>
      </c>
      <c r="Q29" s="356">
        <f t="shared" si="15"/>
        <v>20000</v>
      </c>
      <c r="R29" s="356">
        <f t="shared" si="15"/>
        <v>0</v>
      </c>
      <c r="S29" s="356">
        <f>SUM(S30:S34)</f>
        <v>10000</v>
      </c>
      <c r="T29" s="356">
        <f t="shared" si="15"/>
        <v>0</v>
      </c>
      <c r="U29" s="357">
        <f t="shared" si="15"/>
        <v>0</v>
      </c>
      <c r="V29" s="467">
        <f t="shared" si="15"/>
        <v>0</v>
      </c>
      <c r="W29" s="356">
        <f>SUM(W30:W34)</f>
        <v>0</v>
      </c>
      <c r="X29" s="356">
        <f t="shared" si="15"/>
        <v>0</v>
      </c>
      <c r="Y29" s="356">
        <f t="shared" si="15"/>
        <v>0</v>
      </c>
      <c r="Z29" s="356">
        <f t="shared" si="15"/>
        <v>0</v>
      </c>
      <c r="AA29" s="356">
        <f t="shared" si="15"/>
        <v>0</v>
      </c>
      <c r="AB29" s="356">
        <f t="shared" si="15"/>
        <v>0</v>
      </c>
      <c r="AC29" s="356">
        <f t="shared" si="15"/>
        <v>0</v>
      </c>
      <c r="AD29" s="356">
        <f t="shared" si="15"/>
        <v>0</v>
      </c>
      <c r="AE29" s="356">
        <f t="shared" si="15"/>
        <v>0</v>
      </c>
      <c r="AF29" s="356">
        <f t="shared" si="15"/>
        <v>0</v>
      </c>
    </row>
    <row r="30" spans="1:32" ht="15" thickBot="1">
      <c r="A30" s="917"/>
      <c r="B30" s="45" t="s">
        <v>273</v>
      </c>
      <c r="C30" s="17" t="s">
        <v>95</v>
      </c>
      <c r="D30" s="17">
        <v>2</v>
      </c>
      <c r="E30" s="17" t="s">
        <v>132</v>
      </c>
      <c r="F30" s="33" t="s">
        <v>135</v>
      </c>
      <c r="G30" s="20">
        <v>35000</v>
      </c>
      <c r="H30" s="18">
        <v>62000</v>
      </c>
      <c r="I30" s="34">
        <v>38000</v>
      </c>
      <c r="J30" s="18">
        <v>0</v>
      </c>
      <c r="K30" s="18">
        <v>0</v>
      </c>
      <c r="L30" s="18">
        <v>100000</v>
      </c>
      <c r="M30" s="18">
        <v>20000</v>
      </c>
      <c r="N30" s="363">
        <v>25000</v>
      </c>
      <c r="O30" s="435">
        <v>120000</v>
      </c>
      <c r="P30" s="443">
        <v>100000</v>
      </c>
      <c r="Q30" s="437">
        <f t="shared" si="10"/>
        <v>20000</v>
      </c>
      <c r="R30" s="363"/>
      <c r="S30" s="363">
        <v>10000</v>
      </c>
      <c r="T30" s="365"/>
      <c r="U30" s="376"/>
      <c r="V30" s="471"/>
      <c r="W30" s="375">
        <f>U30-V30</f>
        <v>0</v>
      </c>
      <c r="X30" s="365"/>
      <c r="Y30" s="376"/>
      <c r="Z30" s="375">
        <f>X30-Y30</f>
        <v>0</v>
      </c>
      <c r="AA30" s="376"/>
      <c r="AB30" s="365"/>
      <c r="AC30" s="376"/>
      <c r="AD30" s="375">
        <f>AB30-AC30</f>
        <v>0</v>
      </c>
      <c r="AE30" s="376"/>
      <c r="AF30" s="355">
        <f>R30+V30+AA30</f>
        <v>0</v>
      </c>
    </row>
    <row r="31" spans="1:32" ht="15" thickBot="1">
      <c r="A31" s="917"/>
      <c r="B31" s="45" t="s">
        <v>273</v>
      </c>
      <c r="C31" s="17" t="s">
        <v>95</v>
      </c>
      <c r="D31" s="17">
        <v>2</v>
      </c>
      <c r="E31" s="17" t="s">
        <v>276</v>
      </c>
      <c r="F31" s="33" t="s">
        <v>277</v>
      </c>
      <c r="G31" s="20">
        <v>0</v>
      </c>
      <c r="H31" s="18">
        <v>0</v>
      </c>
      <c r="I31" s="34">
        <v>0</v>
      </c>
      <c r="J31" s="18">
        <v>0</v>
      </c>
      <c r="K31" s="18">
        <v>0</v>
      </c>
      <c r="L31" s="18">
        <v>0</v>
      </c>
      <c r="M31" s="18">
        <v>0</v>
      </c>
      <c r="N31" s="363">
        <v>25000</v>
      </c>
      <c r="O31" s="435"/>
      <c r="P31" s="443"/>
      <c r="Q31" s="437">
        <f t="shared" si="10"/>
        <v>0</v>
      </c>
      <c r="R31" s="363"/>
      <c r="S31" s="363"/>
      <c r="T31" s="365"/>
      <c r="U31" s="376"/>
      <c r="V31" s="471"/>
      <c r="W31" s="375">
        <f>U31-V31</f>
        <v>0</v>
      </c>
      <c r="X31" s="365">
        <v>0</v>
      </c>
      <c r="Y31" s="376"/>
      <c r="Z31" s="375">
        <f>X31-Y31</f>
        <v>0</v>
      </c>
      <c r="AA31" s="376"/>
      <c r="AB31" s="365">
        <v>0</v>
      </c>
      <c r="AC31" s="376"/>
      <c r="AD31" s="375">
        <f>AB31-AC31</f>
        <v>0</v>
      </c>
      <c r="AE31" s="376"/>
      <c r="AF31" s="355">
        <f>R31+V31+AA31</f>
        <v>0</v>
      </c>
    </row>
    <row r="32" spans="1:32" ht="15" thickBot="1">
      <c r="A32" s="917"/>
      <c r="B32" s="45" t="s">
        <v>273</v>
      </c>
      <c r="C32" s="19" t="s">
        <v>95</v>
      </c>
      <c r="D32" s="19">
        <v>2</v>
      </c>
      <c r="E32" s="19" t="s">
        <v>86</v>
      </c>
      <c r="F32" s="35" t="s">
        <v>87</v>
      </c>
      <c r="G32" s="20">
        <v>0</v>
      </c>
      <c r="H32" s="18">
        <v>21000</v>
      </c>
      <c r="I32" s="34">
        <v>13000</v>
      </c>
      <c r="J32" s="18">
        <v>0</v>
      </c>
      <c r="K32" s="18">
        <v>0</v>
      </c>
      <c r="L32" s="18">
        <v>0</v>
      </c>
      <c r="M32" s="18">
        <v>0</v>
      </c>
      <c r="N32" s="363">
        <v>10000</v>
      </c>
      <c r="O32" s="435"/>
      <c r="P32" s="436"/>
      <c r="Q32" s="437">
        <f t="shared" si="10"/>
        <v>0</v>
      </c>
      <c r="R32" s="363"/>
      <c r="S32" s="363"/>
      <c r="T32" s="365"/>
      <c r="U32" s="376"/>
      <c r="V32" s="471"/>
      <c r="W32" s="375">
        <f>U32-V32</f>
        <v>0</v>
      </c>
      <c r="X32" s="365">
        <v>0</v>
      </c>
      <c r="Y32" s="376"/>
      <c r="Z32" s="375">
        <f>X32-Y32</f>
        <v>0</v>
      </c>
      <c r="AA32" s="376"/>
      <c r="AB32" s="365">
        <v>0</v>
      </c>
      <c r="AC32" s="376"/>
      <c r="AD32" s="375">
        <f>AB32-AC32</f>
        <v>0</v>
      </c>
      <c r="AE32" s="376"/>
      <c r="AF32" s="355">
        <f>R32+V32+AA32</f>
        <v>0</v>
      </c>
    </row>
    <row r="33" spans="1:32" ht="15" thickBot="1">
      <c r="A33" s="917"/>
      <c r="B33" s="45" t="s">
        <v>273</v>
      </c>
      <c r="C33" s="19" t="s">
        <v>95</v>
      </c>
      <c r="D33" s="19">
        <v>2</v>
      </c>
      <c r="E33" s="19" t="s">
        <v>136</v>
      </c>
      <c r="F33" s="35" t="s">
        <v>137</v>
      </c>
      <c r="G33" s="20">
        <v>25000</v>
      </c>
      <c r="H33" s="18">
        <v>31000</v>
      </c>
      <c r="I33" s="34">
        <v>19000</v>
      </c>
      <c r="J33" s="18">
        <v>0</v>
      </c>
      <c r="K33" s="18">
        <v>0</v>
      </c>
      <c r="L33" s="18">
        <v>0</v>
      </c>
      <c r="M33" s="18">
        <v>0</v>
      </c>
      <c r="N33" s="363">
        <v>10000</v>
      </c>
      <c r="O33" s="435"/>
      <c r="P33" s="443"/>
      <c r="Q33" s="437">
        <f t="shared" si="10"/>
        <v>0</v>
      </c>
      <c r="R33" s="363"/>
      <c r="S33" s="363"/>
      <c r="T33" s="365"/>
      <c r="U33" s="376"/>
      <c r="V33" s="471"/>
      <c r="W33" s="375">
        <f>U33-V33</f>
        <v>0</v>
      </c>
      <c r="X33" s="365">
        <v>0</v>
      </c>
      <c r="Y33" s="376"/>
      <c r="Z33" s="375">
        <f>X33-Y33</f>
        <v>0</v>
      </c>
      <c r="AA33" s="376"/>
      <c r="AB33" s="365">
        <v>0</v>
      </c>
      <c r="AC33" s="376"/>
      <c r="AD33" s="375">
        <f>AB33-AC33</f>
        <v>0</v>
      </c>
      <c r="AE33" s="376"/>
      <c r="AF33" s="355">
        <f>R33+V33+AA33</f>
        <v>0</v>
      </c>
    </row>
    <row r="34" spans="1:32" ht="15" thickBot="1">
      <c r="A34" s="917"/>
      <c r="B34" s="45" t="s">
        <v>273</v>
      </c>
      <c r="C34" s="19" t="s">
        <v>95</v>
      </c>
      <c r="D34" s="19">
        <v>2</v>
      </c>
      <c r="E34" s="19" t="s">
        <v>278</v>
      </c>
      <c r="F34" s="35" t="s">
        <v>279</v>
      </c>
      <c r="G34" s="20">
        <v>0</v>
      </c>
      <c r="H34" s="18">
        <v>0</v>
      </c>
      <c r="I34" s="34">
        <v>0</v>
      </c>
      <c r="J34" s="18">
        <v>0</v>
      </c>
      <c r="K34" s="18">
        <v>0</v>
      </c>
      <c r="L34" s="18">
        <v>0</v>
      </c>
      <c r="M34" s="18">
        <v>0</v>
      </c>
      <c r="N34" s="363">
        <v>10000</v>
      </c>
      <c r="O34" s="435"/>
      <c r="P34" s="443"/>
      <c r="Q34" s="437">
        <f t="shared" si="10"/>
        <v>0</v>
      </c>
      <c r="R34" s="363"/>
      <c r="S34" s="363"/>
      <c r="T34" s="365"/>
      <c r="U34" s="376"/>
      <c r="V34" s="471"/>
      <c r="W34" s="375">
        <f>U34-V34</f>
        <v>0</v>
      </c>
      <c r="X34" s="365">
        <v>0</v>
      </c>
      <c r="Y34" s="376"/>
      <c r="Z34" s="375">
        <f>X34-Y34</f>
        <v>0</v>
      </c>
      <c r="AA34" s="376"/>
      <c r="AB34" s="365">
        <v>0</v>
      </c>
      <c r="AC34" s="376"/>
      <c r="AD34" s="375">
        <f>AB34-AC34</f>
        <v>0</v>
      </c>
      <c r="AE34" s="376"/>
      <c r="AF34" s="355">
        <f>R34+V34+AA34</f>
        <v>0</v>
      </c>
    </row>
    <row r="35" spans="1:32" ht="15.75" thickBot="1">
      <c r="A35" s="917"/>
      <c r="B35" s="21" t="s">
        <v>273</v>
      </c>
      <c r="C35" s="21" t="s">
        <v>95</v>
      </c>
      <c r="D35" s="21">
        <v>2</v>
      </c>
      <c r="E35" s="22" t="s">
        <v>2</v>
      </c>
      <c r="F35" s="23" t="s">
        <v>3</v>
      </c>
      <c r="G35" s="14">
        <f aca="true" t="shared" si="16" ref="G35:AF35">SUM(G36:G37)</f>
        <v>0</v>
      </c>
      <c r="H35" s="14">
        <f t="shared" si="16"/>
        <v>0</v>
      </c>
      <c r="I35" s="15">
        <f t="shared" si="16"/>
        <v>0</v>
      </c>
      <c r="J35" s="14">
        <f t="shared" si="16"/>
        <v>0</v>
      </c>
      <c r="K35" s="14">
        <f>SUM(K36:K37)</f>
        <v>0</v>
      </c>
      <c r="L35" s="14">
        <f>SUM(L36:L37)</f>
        <v>0</v>
      </c>
      <c r="M35" s="14">
        <f>SUM(M36:M37)</f>
        <v>2300000</v>
      </c>
      <c r="N35" s="356">
        <f>SUM(N36:N37)</f>
        <v>2864000</v>
      </c>
      <c r="O35" s="358">
        <f t="shared" si="16"/>
        <v>8000000</v>
      </c>
      <c r="P35" s="370">
        <f t="shared" si="16"/>
        <v>2739000</v>
      </c>
      <c r="Q35" s="359">
        <f t="shared" si="16"/>
        <v>5261000</v>
      </c>
      <c r="R35" s="356">
        <f t="shared" si="16"/>
        <v>0</v>
      </c>
      <c r="S35" s="356">
        <f>SUM(S36:S37)</f>
        <v>3750000</v>
      </c>
      <c r="T35" s="358">
        <f t="shared" si="16"/>
        <v>0</v>
      </c>
      <c r="U35" s="357">
        <f>SUM(U36:U37)</f>
        <v>0</v>
      </c>
      <c r="V35" s="467">
        <f t="shared" si="16"/>
        <v>0</v>
      </c>
      <c r="W35" s="359">
        <f>SUM(W36:W37)</f>
        <v>0</v>
      </c>
      <c r="X35" s="358">
        <f t="shared" si="16"/>
        <v>0</v>
      </c>
      <c r="Y35" s="356">
        <f>SUM(Y36:Y37)</f>
        <v>0</v>
      </c>
      <c r="Z35" s="359">
        <f t="shared" si="16"/>
        <v>0</v>
      </c>
      <c r="AA35" s="356">
        <f t="shared" si="16"/>
        <v>0</v>
      </c>
      <c r="AB35" s="358">
        <f>SUM(AB36:AB37)</f>
        <v>0</v>
      </c>
      <c r="AC35" s="356">
        <f>SUM(AC36:AC37)</f>
        <v>0</v>
      </c>
      <c r="AD35" s="359">
        <f>SUM(AD36:AD37)</f>
        <v>0</v>
      </c>
      <c r="AE35" s="356">
        <f>SUM(AE36:AE37)</f>
        <v>0</v>
      </c>
      <c r="AF35" s="356">
        <f t="shared" si="16"/>
        <v>0</v>
      </c>
    </row>
    <row r="36" spans="1:32" ht="15" thickBot="1">
      <c r="A36" s="917"/>
      <c r="B36" s="45" t="s">
        <v>273</v>
      </c>
      <c r="C36" s="17" t="s">
        <v>95</v>
      </c>
      <c r="D36" s="17">
        <v>2</v>
      </c>
      <c r="E36" s="17" t="s">
        <v>93</v>
      </c>
      <c r="F36" s="33" t="s">
        <v>102</v>
      </c>
      <c r="G36" s="20">
        <v>0</v>
      </c>
      <c r="H36" s="18">
        <v>0</v>
      </c>
      <c r="I36" s="34">
        <v>0</v>
      </c>
      <c r="J36" s="18">
        <v>0</v>
      </c>
      <c r="K36" s="18">
        <v>0</v>
      </c>
      <c r="L36" s="18">
        <v>0</v>
      </c>
      <c r="M36" s="18">
        <v>0</v>
      </c>
      <c r="N36" s="363">
        <v>10000</v>
      </c>
      <c r="O36" s="435">
        <v>100000</v>
      </c>
      <c r="P36" s="444">
        <v>100000</v>
      </c>
      <c r="Q36" s="437">
        <f t="shared" si="10"/>
        <v>0</v>
      </c>
      <c r="R36" s="363"/>
      <c r="S36" s="363"/>
      <c r="T36" s="365"/>
      <c r="U36" s="376"/>
      <c r="V36" s="471"/>
      <c r="W36" s="375">
        <f>U36-V36</f>
        <v>0</v>
      </c>
      <c r="X36" s="377">
        <v>0</v>
      </c>
      <c r="Y36" s="376"/>
      <c r="Z36" s="375">
        <f>X36-Y36</f>
        <v>0</v>
      </c>
      <c r="AA36" s="376"/>
      <c r="AB36" s="377">
        <v>0</v>
      </c>
      <c r="AC36" s="376"/>
      <c r="AD36" s="375">
        <f>AB36-AC36</f>
        <v>0</v>
      </c>
      <c r="AE36" s="376"/>
      <c r="AF36" s="355">
        <f>R36+V36+AA36</f>
        <v>0</v>
      </c>
    </row>
    <row r="37" spans="1:32" ht="15" thickBot="1">
      <c r="A37" s="917"/>
      <c r="B37" s="45" t="s">
        <v>273</v>
      </c>
      <c r="C37" s="19" t="s">
        <v>95</v>
      </c>
      <c r="D37" s="19">
        <v>2</v>
      </c>
      <c r="E37" s="19" t="s">
        <v>92</v>
      </c>
      <c r="F37" s="35" t="s">
        <v>113</v>
      </c>
      <c r="G37" s="20">
        <v>0</v>
      </c>
      <c r="H37" s="18">
        <v>0</v>
      </c>
      <c r="I37" s="34">
        <v>0</v>
      </c>
      <c r="J37" s="18">
        <v>0</v>
      </c>
      <c r="K37" s="18">
        <v>0</v>
      </c>
      <c r="L37" s="18">
        <v>0</v>
      </c>
      <c r="M37" s="18">
        <v>2300000</v>
      </c>
      <c r="N37" s="363">
        <v>2854000</v>
      </c>
      <c r="O37" s="435">
        <v>7900000</v>
      </c>
      <c r="P37" s="444">
        <v>2639000</v>
      </c>
      <c r="Q37" s="437">
        <f t="shared" si="10"/>
        <v>5261000</v>
      </c>
      <c r="R37" s="363"/>
      <c r="S37" s="363">
        <v>3750000</v>
      </c>
      <c r="T37" s="365"/>
      <c r="U37" s="364"/>
      <c r="V37" s="469"/>
      <c r="W37" s="375">
        <f>U37-V37</f>
        <v>0</v>
      </c>
      <c r="X37" s="378"/>
      <c r="Y37" s="376"/>
      <c r="Z37" s="375">
        <f>X37-Y37</f>
        <v>0</v>
      </c>
      <c r="AA37" s="376"/>
      <c r="AB37" s="378"/>
      <c r="AC37" s="376"/>
      <c r="AD37" s="375">
        <f>AB37-AC37</f>
        <v>0</v>
      </c>
      <c r="AE37" s="376"/>
      <c r="AF37" s="355">
        <f>R37+V37+AA37</f>
        <v>0</v>
      </c>
    </row>
    <row r="38" spans="1:32" ht="15.75" thickBot="1">
      <c r="A38" s="917"/>
      <c r="B38" s="21" t="s">
        <v>273</v>
      </c>
      <c r="C38" s="21" t="s">
        <v>95</v>
      </c>
      <c r="D38" s="21">
        <v>2</v>
      </c>
      <c r="E38" s="22" t="s">
        <v>7</v>
      </c>
      <c r="F38" s="23" t="s">
        <v>8</v>
      </c>
      <c r="G38" s="14">
        <f aca="true" t="shared" si="17" ref="G38:AF38">SUM(G39:G41)</f>
        <v>148000</v>
      </c>
      <c r="H38" s="14">
        <f t="shared" si="17"/>
        <v>186000</v>
      </c>
      <c r="I38" s="15">
        <f t="shared" si="17"/>
        <v>111000</v>
      </c>
      <c r="J38" s="14">
        <f t="shared" si="17"/>
        <v>165000</v>
      </c>
      <c r="K38" s="14">
        <f t="shared" si="17"/>
        <v>0</v>
      </c>
      <c r="L38" s="14">
        <f t="shared" si="17"/>
        <v>220000</v>
      </c>
      <c r="M38" s="14">
        <f t="shared" si="17"/>
        <v>200000</v>
      </c>
      <c r="N38" s="356">
        <f t="shared" si="17"/>
        <v>140000</v>
      </c>
      <c r="O38" s="358">
        <f t="shared" si="17"/>
        <v>204000</v>
      </c>
      <c r="P38" s="370">
        <f t="shared" si="17"/>
        <v>204000</v>
      </c>
      <c r="Q38" s="359">
        <f t="shared" si="17"/>
        <v>0</v>
      </c>
      <c r="R38" s="356">
        <f t="shared" si="17"/>
        <v>0</v>
      </c>
      <c r="S38" s="356">
        <f t="shared" si="17"/>
        <v>120000</v>
      </c>
      <c r="T38" s="358">
        <f t="shared" si="17"/>
        <v>0</v>
      </c>
      <c r="U38" s="357">
        <f t="shared" si="17"/>
        <v>0</v>
      </c>
      <c r="V38" s="467">
        <f t="shared" si="17"/>
        <v>0</v>
      </c>
      <c r="W38" s="359">
        <f t="shared" si="17"/>
        <v>0</v>
      </c>
      <c r="X38" s="358">
        <f t="shared" si="17"/>
        <v>0</v>
      </c>
      <c r="Y38" s="356">
        <f t="shared" si="17"/>
        <v>0</v>
      </c>
      <c r="Z38" s="359">
        <f t="shared" si="17"/>
        <v>0</v>
      </c>
      <c r="AA38" s="356">
        <f t="shared" si="17"/>
        <v>0</v>
      </c>
      <c r="AB38" s="358">
        <f t="shared" si="17"/>
        <v>0</v>
      </c>
      <c r="AC38" s="356">
        <f t="shared" si="17"/>
        <v>0</v>
      </c>
      <c r="AD38" s="359">
        <f t="shared" si="17"/>
        <v>0</v>
      </c>
      <c r="AE38" s="356">
        <f t="shared" si="17"/>
        <v>0</v>
      </c>
      <c r="AF38" s="356">
        <f t="shared" si="17"/>
        <v>0</v>
      </c>
    </row>
    <row r="39" spans="1:32" ht="15" thickBot="1">
      <c r="A39" s="917"/>
      <c r="B39" s="45" t="s">
        <v>273</v>
      </c>
      <c r="C39" s="17" t="s">
        <v>95</v>
      </c>
      <c r="D39" s="17">
        <v>2</v>
      </c>
      <c r="E39" s="17" t="s">
        <v>138</v>
      </c>
      <c r="F39" s="33" t="s">
        <v>139</v>
      </c>
      <c r="G39" s="20">
        <v>28000</v>
      </c>
      <c r="H39" s="50">
        <v>52000</v>
      </c>
      <c r="I39" s="50">
        <v>33000</v>
      </c>
      <c r="J39" s="50">
        <v>40000</v>
      </c>
      <c r="K39" s="50">
        <v>0</v>
      </c>
      <c r="L39" s="50">
        <v>25000</v>
      </c>
      <c r="M39" s="50">
        <v>25000</v>
      </c>
      <c r="N39" s="363">
        <v>20000</v>
      </c>
      <c r="O39" s="438">
        <v>50000</v>
      </c>
      <c r="P39" s="439">
        <v>50000</v>
      </c>
      <c r="Q39" s="440"/>
      <c r="R39" s="363"/>
      <c r="S39" s="363">
        <v>20000</v>
      </c>
      <c r="T39" s="377"/>
      <c r="U39" s="364"/>
      <c r="V39" s="469"/>
      <c r="W39" s="379">
        <f>U39-V39</f>
        <v>0</v>
      </c>
      <c r="X39" s="377"/>
      <c r="Y39" s="364"/>
      <c r="Z39" s="379">
        <f>X39-Y39</f>
        <v>0</v>
      </c>
      <c r="AA39" s="364"/>
      <c r="AB39" s="377"/>
      <c r="AC39" s="364"/>
      <c r="AD39" s="379">
        <f>AB39-AC39</f>
        <v>0</v>
      </c>
      <c r="AE39" s="364"/>
      <c r="AF39" s="355">
        <f>R39+V39+AA39</f>
        <v>0</v>
      </c>
    </row>
    <row r="40" spans="1:32" ht="15" thickBot="1">
      <c r="A40" s="917"/>
      <c r="B40" s="45" t="s">
        <v>273</v>
      </c>
      <c r="C40" s="19" t="s">
        <v>95</v>
      </c>
      <c r="D40" s="19">
        <v>2</v>
      </c>
      <c r="E40" s="19" t="s">
        <v>140</v>
      </c>
      <c r="F40" s="35" t="s">
        <v>141</v>
      </c>
      <c r="G40" s="20">
        <v>60000</v>
      </c>
      <c r="H40" s="18">
        <v>72000</v>
      </c>
      <c r="I40" s="18">
        <v>45000</v>
      </c>
      <c r="J40" s="18">
        <v>40000</v>
      </c>
      <c r="K40" s="18">
        <v>0</v>
      </c>
      <c r="L40" s="18">
        <v>25000</v>
      </c>
      <c r="M40" s="18">
        <v>45000</v>
      </c>
      <c r="N40" s="363">
        <v>20000</v>
      </c>
      <c r="O40" s="435">
        <v>70000</v>
      </c>
      <c r="P40" s="436">
        <v>70000</v>
      </c>
      <c r="Q40" s="437"/>
      <c r="R40" s="363"/>
      <c r="S40" s="363">
        <v>20000</v>
      </c>
      <c r="T40" s="365"/>
      <c r="U40" s="364"/>
      <c r="V40" s="469"/>
      <c r="W40" s="380">
        <f>U40-V40</f>
        <v>0</v>
      </c>
      <c r="X40" s="365"/>
      <c r="Y40" s="364"/>
      <c r="Z40" s="380">
        <f>X40-Y40</f>
        <v>0</v>
      </c>
      <c r="AA40" s="364"/>
      <c r="AB40" s="365"/>
      <c r="AC40" s="364"/>
      <c r="AD40" s="380">
        <f>AB40-AC40</f>
        <v>0</v>
      </c>
      <c r="AE40" s="364"/>
      <c r="AF40" s="355">
        <f>R40+V40+AA40</f>
        <v>0</v>
      </c>
    </row>
    <row r="41" spans="1:32" ht="15" thickBot="1">
      <c r="A41" s="918"/>
      <c r="B41" s="46" t="s">
        <v>273</v>
      </c>
      <c r="C41" s="36" t="s">
        <v>95</v>
      </c>
      <c r="D41" s="36">
        <v>2</v>
      </c>
      <c r="E41" s="36" t="s">
        <v>142</v>
      </c>
      <c r="F41" s="37" t="s">
        <v>143</v>
      </c>
      <c r="G41" s="24">
        <v>60000</v>
      </c>
      <c r="H41" s="47">
        <v>62000</v>
      </c>
      <c r="I41" s="47">
        <v>33000</v>
      </c>
      <c r="J41" s="47">
        <v>85000</v>
      </c>
      <c r="K41" s="47">
        <v>0</v>
      </c>
      <c r="L41" s="47">
        <v>170000</v>
      </c>
      <c r="M41" s="47">
        <v>130000</v>
      </c>
      <c r="N41" s="363">
        <v>100000</v>
      </c>
      <c r="O41" s="445">
        <v>84000</v>
      </c>
      <c r="P41" s="446">
        <v>84000</v>
      </c>
      <c r="Q41" s="447"/>
      <c r="R41" s="363"/>
      <c r="S41" s="363">
        <v>80000</v>
      </c>
      <c r="T41" s="378"/>
      <c r="U41" s="364"/>
      <c r="V41" s="469"/>
      <c r="W41" s="381">
        <f>U41-V41</f>
        <v>0</v>
      </c>
      <c r="X41" s="378"/>
      <c r="Y41" s="364"/>
      <c r="Z41" s="381">
        <f>X41-Y41</f>
        <v>0</v>
      </c>
      <c r="AA41" s="364"/>
      <c r="AB41" s="378"/>
      <c r="AC41" s="364"/>
      <c r="AD41" s="381">
        <f>AB41-AC41</f>
        <v>0</v>
      </c>
      <c r="AE41" s="364"/>
      <c r="AF41" s="355">
        <f>R41+V41+AA41</f>
        <v>0</v>
      </c>
    </row>
    <row r="42" spans="1:32" ht="15" thickBot="1">
      <c r="A42" s="25"/>
      <c r="B42" s="26"/>
      <c r="C42" s="26"/>
      <c r="D42" s="26"/>
      <c r="E42" s="26"/>
      <c r="F42" s="26"/>
      <c r="G42" s="27"/>
      <c r="H42" s="27"/>
      <c r="I42" s="27"/>
      <c r="J42" s="27"/>
      <c r="K42" s="27"/>
      <c r="L42" s="27"/>
      <c r="M42" s="27"/>
      <c r="N42" s="371"/>
      <c r="O42" s="371"/>
      <c r="P42" s="371"/>
      <c r="Q42" s="371"/>
      <c r="R42" s="371"/>
      <c r="S42" s="371"/>
      <c r="T42" s="371"/>
      <c r="U42" s="371"/>
      <c r="V42" s="371"/>
      <c r="W42" s="371"/>
      <c r="X42" s="371"/>
      <c r="Y42" s="371"/>
      <c r="Z42" s="371"/>
      <c r="AA42" s="371"/>
      <c r="AB42" s="371"/>
      <c r="AC42" s="371"/>
      <c r="AD42" s="371"/>
      <c r="AE42" s="371"/>
      <c r="AF42" s="372"/>
    </row>
    <row r="43" spans="1:32" ht="15.75" thickBot="1">
      <c r="A43" s="653" t="s">
        <v>60</v>
      </c>
      <c r="B43" s="922" t="s">
        <v>9</v>
      </c>
      <c r="C43" s="923"/>
      <c r="D43" s="923"/>
      <c r="E43" s="923"/>
      <c r="F43" s="924"/>
      <c r="G43" s="29">
        <f aca="true" t="shared" si="18" ref="G43:AF43">G44</f>
        <v>0</v>
      </c>
      <c r="H43" s="29">
        <f t="shared" si="18"/>
        <v>0</v>
      </c>
      <c r="I43" s="30">
        <f t="shared" si="18"/>
        <v>10000</v>
      </c>
      <c r="J43" s="29">
        <f t="shared" si="18"/>
        <v>10000</v>
      </c>
      <c r="K43" s="29">
        <f t="shared" si="18"/>
        <v>10000</v>
      </c>
      <c r="L43" s="29">
        <f t="shared" si="18"/>
        <v>10000</v>
      </c>
      <c r="M43" s="29">
        <f t="shared" si="18"/>
        <v>10000</v>
      </c>
      <c r="N43" s="366">
        <f t="shared" si="18"/>
        <v>11000</v>
      </c>
      <c r="O43" s="367">
        <f t="shared" si="18"/>
        <v>0</v>
      </c>
      <c r="P43" s="368">
        <f t="shared" si="18"/>
        <v>0</v>
      </c>
      <c r="Q43" s="369">
        <f t="shared" si="18"/>
        <v>0</v>
      </c>
      <c r="R43" s="366">
        <f t="shared" si="18"/>
        <v>0</v>
      </c>
      <c r="S43" s="366">
        <f t="shared" si="18"/>
        <v>0</v>
      </c>
      <c r="T43" s="367">
        <f t="shared" si="18"/>
        <v>0</v>
      </c>
      <c r="U43" s="459">
        <f t="shared" si="18"/>
        <v>0</v>
      </c>
      <c r="V43" s="470">
        <f t="shared" si="18"/>
        <v>0</v>
      </c>
      <c r="W43" s="369">
        <f t="shared" si="18"/>
        <v>0</v>
      </c>
      <c r="X43" s="367">
        <f t="shared" si="18"/>
        <v>0</v>
      </c>
      <c r="Y43" s="366">
        <f t="shared" si="18"/>
        <v>0</v>
      </c>
      <c r="Z43" s="369">
        <f t="shared" si="18"/>
        <v>0</v>
      </c>
      <c r="AA43" s="366">
        <f t="shared" si="18"/>
        <v>0</v>
      </c>
      <c r="AB43" s="367">
        <f t="shared" si="18"/>
        <v>0</v>
      </c>
      <c r="AC43" s="366">
        <f t="shared" si="18"/>
        <v>0</v>
      </c>
      <c r="AD43" s="369">
        <f t="shared" si="18"/>
        <v>0</v>
      </c>
      <c r="AE43" s="366">
        <f t="shared" si="18"/>
        <v>0</v>
      </c>
      <c r="AF43" s="366">
        <f t="shared" si="18"/>
        <v>0</v>
      </c>
    </row>
    <row r="44" spans="1:32" ht="15.75" thickBot="1">
      <c r="A44" s="916"/>
      <c r="B44" s="21" t="s">
        <v>273</v>
      </c>
      <c r="C44" s="21" t="s">
        <v>144</v>
      </c>
      <c r="D44" s="21">
        <v>2</v>
      </c>
      <c r="E44" s="22" t="s">
        <v>161</v>
      </c>
      <c r="F44" s="23" t="s">
        <v>162</v>
      </c>
      <c r="G44" s="14">
        <f aca="true" t="shared" si="19" ref="G44:AF44">SUM(G45)</f>
        <v>0</v>
      </c>
      <c r="H44" s="14">
        <f t="shared" si="19"/>
        <v>0</v>
      </c>
      <c r="I44" s="15">
        <f t="shared" si="19"/>
        <v>10000</v>
      </c>
      <c r="J44" s="14">
        <f t="shared" si="19"/>
        <v>10000</v>
      </c>
      <c r="K44" s="14">
        <f t="shared" si="19"/>
        <v>10000</v>
      </c>
      <c r="L44" s="14">
        <f t="shared" si="19"/>
        <v>10000</v>
      </c>
      <c r="M44" s="14">
        <f t="shared" si="19"/>
        <v>10000</v>
      </c>
      <c r="N44" s="356">
        <f t="shared" si="19"/>
        <v>11000</v>
      </c>
      <c r="O44" s="358">
        <f t="shared" si="19"/>
        <v>0</v>
      </c>
      <c r="P44" s="370">
        <f t="shared" si="19"/>
        <v>0</v>
      </c>
      <c r="Q44" s="359">
        <f t="shared" si="19"/>
        <v>0</v>
      </c>
      <c r="R44" s="356">
        <f t="shared" si="19"/>
        <v>0</v>
      </c>
      <c r="S44" s="356">
        <f t="shared" si="19"/>
        <v>0</v>
      </c>
      <c r="T44" s="358">
        <f t="shared" si="19"/>
        <v>0</v>
      </c>
      <c r="U44" s="357">
        <f t="shared" si="19"/>
        <v>0</v>
      </c>
      <c r="V44" s="467">
        <f t="shared" si="19"/>
        <v>0</v>
      </c>
      <c r="W44" s="359">
        <f t="shared" si="19"/>
        <v>0</v>
      </c>
      <c r="X44" s="358">
        <f t="shared" si="19"/>
        <v>0</v>
      </c>
      <c r="Y44" s="356">
        <f t="shared" si="19"/>
        <v>0</v>
      </c>
      <c r="Z44" s="359">
        <f t="shared" si="19"/>
        <v>0</v>
      </c>
      <c r="AA44" s="356">
        <f t="shared" si="19"/>
        <v>0</v>
      </c>
      <c r="AB44" s="358">
        <f t="shared" si="19"/>
        <v>0</v>
      </c>
      <c r="AC44" s="356">
        <f t="shared" si="19"/>
        <v>0</v>
      </c>
      <c r="AD44" s="359">
        <f t="shared" si="19"/>
        <v>0</v>
      </c>
      <c r="AE44" s="356">
        <f t="shared" si="19"/>
        <v>0</v>
      </c>
      <c r="AF44" s="356">
        <f t="shared" si="19"/>
        <v>0</v>
      </c>
    </row>
    <row r="45" spans="1:32" ht="13.5" thickBot="1">
      <c r="A45" s="918"/>
      <c r="B45" s="40" t="s">
        <v>273</v>
      </c>
      <c r="C45" s="40" t="s">
        <v>144</v>
      </c>
      <c r="D45" s="40">
        <v>2</v>
      </c>
      <c r="E45" s="40" t="s">
        <v>103</v>
      </c>
      <c r="F45" s="51" t="s">
        <v>10</v>
      </c>
      <c r="G45" s="41">
        <v>0</v>
      </c>
      <c r="H45" s="41">
        <v>0</v>
      </c>
      <c r="I45" s="32">
        <v>10000</v>
      </c>
      <c r="J45" s="41">
        <v>10000</v>
      </c>
      <c r="K45" s="41">
        <v>10000</v>
      </c>
      <c r="L45" s="41">
        <v>10000</v>
      </c>
      <c r="M45" s="41">
        <v>10000</v>
      </c>
      <c r="N45" s="596">
        <v>11000</v>
      </c>
      <c r="O45" s="132">
        <v>0</v>
      </c>
      <c r="P45" s="133"/>
      <c r="Q45" s="163">
        <f>O45-P45</f>
        <v>0</v>
      </c>
      <c r="R45" s="596"/>
      <c r="S45" s="596"/>
      <c r="T45" s="132">
        <v>0</v>
      </c>
      <c r="U45" s="597"/>
      <c r="V45" s="598"/>
      <c r="W45" s="163">
        <f>U45-V45</f>
        <v>0</v>
      </c>
      <c r="X45" s="132">
        <v>0</v>
      </c>
      <c r="Y45" s="597"/>
      <c r="Z45" s="163">
        <f>X45-Y45</f>
        <v>0</v>
      </c>
      <c r="AA45" s="597"/>
      <c r="AB45" s="132">
        <v>0</v>
      </c>
      <c r="AC45" s="597"/>
      <c r="AD45" s="163">
        <f>AB45-AC45</f>
        <v>0</v>
      </c>
      <c r="AE45" s="597"/>
      <c r="AF45" s="599">
        <f>R45+V45+AA45</f>
        <v>0</v>
      </c>
    </row>
    <row r="46" spans="1:32" ht="12.75">
      <c r="A46" s="319"/>
      <c r="B46" s="319"/>
      <c r="C46" s="319"/>
      <c r="D46" s="319"/>
      <c r="E46" s="319"/>
      <c r="F46" s="319"/>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row>
    <row r="47" spans="1:32" ht="13.5" thickBot="1">
      <c r="A47" s="319"/>
      <c r="B47" s="319"/>
      <c r="C47" s="319"/>
      <c r="D47" s="319"/>
      <c r="E47" s="319"/>
      <c r="F47" s="319"/>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row>
    <row r="48" spans="1:32" ht="13.5" thickBot="1">
      <c r="A48" s="899" t="s">
        <v>601</v>
      </c>
      <c r="B48" s="925"/>
      <c r="C48" s="925"/>
      <c r="D48" s="925"/>
      <c r="E48" s="925"/>
      <c r="F48" s="926"/>
      <c r="G48" s="7">
        <v>2006</v>
      </c>
      <c r="H48" s="7">
        <v>2007</v>
      </c>
      <c r="I48" s="7" t="s">
        <v>42</v>
      </c>
      <c r="J48" s="7" t="s">
        <v>156</v>
      </c>
      <c r="K48" s="7" t="s">
        <v>157</v>
      </c>
      <c r="L48" s="7" t="s">
        <v>157</v>
      </c>
      <c r="M48" s="7" t="s">
        <v>26</v>
      </c>
      <c r="N48" s="318" t="s">
        <v>133</v>
      </c>
      <c r="O48" s="930" t="s">
        <v>204</v>
      </c>
      <c r="P48" s="931"/>
      <c r="Q48" s="931"/>
      <c r="R48" s="932"/>
      <c r="S48" s="481" t="s">
        <v>207</v>
      </c>
      <c r="T48" s="930" t="s">
        <v>301</v>
      </c>
      <c r="U48" s="931"/>
      <c r="V48" s="932"/>
      <c r="W48" s="481"/>
      <c r="X48" s="930" t="s">
        <v>424</v>
      </c>
      <c r="Y48" s="933"/>
      <c r="Z48" s="933"/>
      <c r="AA48" s="625"/>
      <c r="AB48" s="930" t="s">
        <v>585</v>
      </c>
      <c r="AC48" s="933"/>
      <c r="AD48" s="933"/>
      <c r="AE48" s="625"/>
      <c r="AF48" s="934" t="s">
        <v>172</v>
      </c>
    </row>
    <row r="49" spans="1:32" ht="39" thickBot="1">
      <c r="A49" s="927"/>
      <c r="B49" s="928"/>
      <c r="C49" s="928"/>
      <c r="D49" s="928"/>
      <c r="E49" s="928"/>
      <c r="F49" s="929"/>
      <c r="G49" s="9" t="s">
        <v>158</v>
      </c>
      <c r="H49" s="9" t="s">
        <v>158</v>
      </c>
      <c r="I49" s="129" t="s">
        <v>158</v>
      </c>
      <c r="J49" s="161" t="s">
        <v>158</v>
      </c>
      <c r="K49" s="161" t="s">
        <v>158</v>
      </c>
      <c r="L49" s="161" t="s">
        <v>158</v>
      </c>
      <c r="M49" s="161" t="s">
        <v>158</v>
      </c>
      <c r="N49" s="161" t="s">
        <v>158</v>
      </c>
      <c r="O49" s="157" t="s">
        <v>122</v>
      </c>
      <c r="P49" s="158" t="s">
        <v>121</v>
      </c>
      <c r="Q49" s="160" t="s">
        <v>123</v>
      </c>
      <c r="R49" s="161" t="s">
        <v>158</v>
      </c>
      <c r="S49" s="161" t="s">
        <v>158</v>
      </c>
      <c r="T49" s="157" t="s">
        <v>122</v>
      </c>
      <c r="U49" s="460" t="s">
        <v>564</v>
      </c>
      <c r="V49" s="472" t="s">
        <v>25</v>
      </c>
      <c r="W49" s="160" t="s">
        <v>123</v>
      </c>
      <c r="X49" s="157" t="s">
        <v>122</v>
      </c>
      <c r="Y49" s="161" t="s">
        <v>564</v>
      </c>
      <c r="Z49" s="160" t="s">
        <v>123</v>
      </c>
      <c r="AA49" s="161" t="s">
        <v>158</v>
      </c>
      <c r="AB49" s="157" t="s">
        <v>122</v>
      </c>
      <c r="AC49" s="161" t="s">
        <v>121</v>
      </c>
      <c r="AD49" s="160" t="s">
        <v>123</v>
      </c>
      <c r="AE49" s="161" t="s">
        <v>158</v>
      </c>
      <c r="AF49" s="725"/>
    </row>
    <row r="50" spans="1:32" ht="21.75" customHeight="1" thickBot="1">
      <c r="A50" s="910" t="s">
        <v>34</v>
      </c>
      <c r="B50" s="911"/>
      <c r="C50" s="911"/>
      <c r="D50" s="911"/>
      <c r="E50" s="911"/>
      <c r="F50" s="912"/>
      <c r="G50" s="48" t="e">
        <f>SUM(#REF!,G51:G51)</f>
        <v>#REF!</v>
      </c>
      <c r="H50" s="48" t="e">
        <f>SUM(#REF!,H51:H51)</f>
        <v>#REF!</v>
      </c>
      <c r="I50" s="48" t="e">
        <f>SUM(#REF!,I51:I51)</f>
        <v>#REF!</v>
      </c>
      <c r="J50" s="48" t="e">
        <f>SUM(#REF!,J51:J51)</f>
        <v>#REF!</v>
      </c>
      <c r="K50" s="48" t="e">
        <f>SUM(#REF!,K51:K51)</f>
        <v>#REF!</v>
      </c>
      <c r="L50" s="48" t="e">
        <f>SUM(#REF!,L51:L51)</f>
        <v>#REF!</v>
      </c>
      <c r="M50" s="48" t="e">
        <f>SUM(#REF!,M51:M51)</f>
        <v>#REF!</v>
      </c>
      <c r="N50" s="48">
        <f>N51</f>
        <v>4000000</v>
      </c>
      <c r="O50" s="48">
        <f aca="true" t="shared" si="20" ref="O50:AD50">O51</f>
        <v>14161000</v>
      </c>
      <c r="P50" s="48">
        <f t="shared" si="20"/>
        <v>4188000</v>
      </c>
      <c r="Q50" s="48">
        <f t="shared" si="20"/>
        <v>9973000</v>
      </c>
      <c r="R50" s="48">
        <f t="shared" si="20"/>
        <v>100000</v>
      </c>
      <c r="S50" s="48">
        <f t="shared" si="20"/>
        <v>4000000</v>
      </c>
      <c r="T50" s="48">
        <f t="shared" si="20"/>
        <v>0</v>
      </c>
      <c r="U50" s="48">
        <f t="shared" si="20"/>
        <v>0</v>
      </c>
      <c r="V50" s="48">
        <f t="shared" si="20"/>
        <v>0</v>
      </c>
      <c r="W50" s="48">
        <f t="shared" si="20"/>
        <v>0</v>
      </c>
      <c r="X50" s="48">
        <f t="shared" si="20"/>
        <v>0</v>
      </c>
      <c r="Y50" s="48">
        <f t="shared" si="20"/>
        <v>0</v>
      </c>
      <c r="Z50" s="48">
        <f t="shared" si="20"/>
        <v>0</v>
      </c>
      <c r="AA50" s="48">
        <f t="shared" si="20"/>
        <v>0</v>
      </c>
      <c r="AB50" s="48">
        <f t="shared" si="20"/>
        <v>0</v>
      </c>
      <c r="AC50" s="48">
        <f t="shared" si="20"/>
        <v>0</v>
      </c>
      <c r="AD50" s="48">
        <f t="shared" si="20"/>
        <v>0</v>
      </c>
      <c r="AE50" s="48" t="e">
        <f>SUM(#REF!,AE51:AE51)</f>
        <v>#REF!</v>
      </c>
      <c r="AF50" s="48">
        <f aca="true" t="shared" si="21" ref="AF50:AF57">R50+V50+AA50</f>
        <v>100000</v>
      </c>
    </row>
    <row r="51" spans="1:32" ht="15" customHeight="1" thickBot="1">
      <c r="A51" s="321" t="s">
        <v>166</v>
      </c>
      <c r="B51" s="935" t="s">
        <v>167</v>
      </c>
      <c r="C51" s="936"/>
      <c r="D51" s="936"/>
      <c r="E51" s="936"/>
      <c r="F51" s="937"/>
      <c r="G51" s="49">
        <f aca="true" t="shared" si="22" ref="G51:AE51">G7+G43</f>
        <v>3693000</v>
      </c>
      <c r="H51" s="49">
        <f t="shared" si="22"/>
        <v>4337000</v>
      </c>
      <c r="I51" s="49">
        <f t="shared" si="22"/>
        <v>2705000</v>
      </c>
      <c r="J51" s="49">
        <f t="shared" si="22"/>
        <v>310000</v>
      </c>
      <c r="K51" s="49">
        <f t="shared" si="22"/>
        <v>10000</v>
      </c>
      <c r="L51" s="49">
        <f t="shared" si="22"/>
        <v>3510000</v>
      </c>
      <c r="M51" s="49">
        <f t="shared" si="22"/>
        <v>3510000</v>
      </c>
      <c r="N51" s="382">
        <f t="shared" si="22"/>
        <v>4000000</v>
      </c>
      <c r="O51" s="383">
        <f t="shared" si="22"/>
        <v>14161000</v>
      </c>
      <c r="P51" s="384">
        <f t="shared" si="22"/>
        <v>4188000</v>
      </c>
      <c r="Q51" s="385">
        <f t="shared" si="22"/>
        <v>9973000</v>
      </c>
      <c r="R51" s="382">
        <f t="shared" si="22"/>
        <v>100000</v>
      </c>
      <c r="S51" s="382">
        <f t="shared" si="22"/>
        <v>4000000</v>
      </c>
      <c r="T51" s="383">
        <f t="shared" si="22"/>
        <v>0</v>
      </c>
      <c r="U51" s="461">
        <f t="shared" si="22"/>
        <v>0</v>
      </c>
      <c r="V51" s="473">
        <f t="shared" si="22"/>
        <v>0</v>
      </c>
      <c r="W51" s="386">
        <f>W7+W43</f>
        <v>0</v>
      </c>
      <c r="X51" s="383">
        <f t="shared" si="22"/>
        <v>0</v>
      </c>
      <c r="Y51" s="382">
        <f t="shared" si="22"/>
        <v>0</v>
      </c>
      <c r="Z51" s="386">
        <f t="shared" si="22"/>
        <v>0</v>
      </c>
      <c r="AA51" s="382">
        <f t="shared" si="22"/>
        <v>0</v>
      </c>
      <c r="AB51" s="383">
        <f t="shared" si="22"/>
        <v>0</v>
      </c>
      <c r="AC51" s="382">
        <f t="shared" si="22"/>
        <v>0</v>
      </c>
      <c r="AD51" s="386">
        <f t="shared" si="22"/>
        <v>0</v>
      </c>
      <c r="AE51" s="382">
        <f t="shared" si="22"/>
        <v>0</v>
      </c>
      <c r="AF51" s="398">
        <f t="shared" si="21"/>
        <v>100000</v>
      </c>
    </row>
    <row r="52" spans="1:32" ht="21" customHeight="1" thickBot="1">
      <c r="A52" s="323" t="s">
        <v>179</v>
      </c>
      <c r="B52" s="939" t="s">
        <v>427</v>
      </c>
      <c r="C52" s="940"/>
      <c r="D52" s="940"/>
      <c r="E52" s="940"/>
      <c r="F52" s="941"/>
      <c r="G52" s="165">
        <v>350000</v>
      </c>
      <c r="H52" s="165">
        <v>250000</v>
      </c>
      <c r="I52" s="165">
        <f>I45</f>
        <v>10000</v>
      </c>
      <c r="J52" s="165">
        <f>J45</f>
        <v>10000</v>
      </c>
      <c r="K52" s="165">
        <f>K45</f>
        <v>10000</v>
      </c>
      <c r="L52" s="165">
        <f>L45</f>
        <v>10000</v>
      </c>
      <c r="M52" s="165">
        <f>M45</f>
        <v>10000</v>
      </c>
      <c r="N52" s="387">
        <v>11000</v>
      </c>
      <c r="O52" s="388">
        <f>O45</f>
        <v>0</v>
      </c>
      <c r="P52" s="389">
        <f>P45</f>
        <v>0</v>
      </c>
      <c r="Q52" s="390">
        <f>O52-P52</f>
        <v>0</v>
      </c>
      <c r="R52" s="387">
        <v>0</v>
      </c>
      <c r="S52" s="387">
        <v>0</v>
      </c>
      <c r="T52" s="388">
        <f>T45</f>
        <v>0</v>
      </c>
      <c r="U52" s="462">
        <v>0</v>
      </c>
      <c r="V52" s="474">
        <v>0</v>
      </c>
      <c r="W52" s="391">
        <f aca="true" t="shared" si="23" ref="W52:W57">U52-V52</f>
        <v>0</v>
      </c>
      <c r="X52" s="388">
        <f>X45</f>
        <v>0</v>
      </c>
      <c r="Y52" s="387">
        <f>Y45</f>
        <v>0</v>
      </c>
      <c r="Z52" s="391">
        <f aca="true" t="shared" si="24" ref="Z52:Z57">X52-Y52</f>
        <v>0</v>
      </c>
      <c r="AA52" s="387">
        <f>AA45</f>
        <v>0</v>
      </c>
      <c r="AB52" s="388">
        <f>AB45</f>
        <v>0</v>
      </c>
      <c r="AC52" s="387">
        <f>AC45</f>
        <v>0</v>
      </c>
      <c r="AD52" s="391">
        <f>AB52-AC52</f>
        <v>0</v>
      </c>
      <c r="AE52" s="387">
        <f>AE45</f>
        <v>0</v>
      </c>
      <c r="AF52" s="398">
        <f t="shared" si="21"/>
        <v>0</v>
      </c>
    </row>
    <row r="53" spans="1:32" ht="18" customHeight="1" thickBot="1">
      <c r="A53" s="322" t="s">
        <v>203</v>
      </c>
      <c r="B53" s="939" t="s">
        <v>202</v>
      </c>
      <c r="C53" s="940"/>
      <c r="D53" s="940"/>
      <c r="E53" s="940"/>
      <c r="F53" s="941"/>
      <c r="G53" s="165">
        <v>0</v>
      </c>
      <c r="H53" s="165">
        <v>0</v>
      </c>
      <c r="I53" s="165">
        <v>0</v>
      </c>
      <c r="J53" s="165">
        <v>0</v>
      </c>
      <c r="K53" s="165">
        <v>0</v>
      </c>
      <c r="L53" s="165">
        <f>L7</f>
        <v>3500000</v>
      </c>
      <c r="M53" s="165">
        <f aca="true" t="shared" si="25" ref="M53:AE53">M7</f>
        <v>3500000</v>
      </c>
      <c r="N53" s="387">
        <f t="shared" si="25"/>
        <v>3989000</v>
      </c>
      <c r="O53" s="387">
        <f t="shared" si="25"/>
        <v>14161000</v>
      </c>
      <c r="P53" s="387">
        <f t="shared" si="25"/>
        <v>4188000</v>
      </c>
      <c r="Q53" s="387">
        <f t="shared" si="25"/>
        <v>9973000</v>
      </c>
      <c r="R53" s="387">
        <f t="shared" si="25"/>
        <v>100000</v>
      </c>
      <c r="S53" s="387">
        <f>S7</f>
        <v>4000000</v>
      </c>
      <c r="T53" s="387">
        <f t="shared" si="25"/>
        <v>0</v>
      </c>
      <c r="U53" s="463">
        <f t="shared" si="25"/>
        <v>0</v>
      </c>
      <c r="V53" s="475">
        <f t="shared" si="25"/>
        <v>0</v>
      </c>
      <c r="W53" s="387">
        <f>W7</f>
        <v>0</v>
      </c>
      <c r="X53" s="387">
        <f t="shared" si="25"/>
        <v>0</v>
      </c>
      <c r="Y53" s="387">
        <f t="shared" si="25"/>
        <v>0</v>
      </c>
      <c r="Z53" s="387">
        <f t="shared" si="25"/>
        <v>0</v>
      </c>
      <c r="AA53" s="387">
        <f t="shared" si="25"/>
        <v>0</v>
      </c>
      <c r="AB53" s="387">
        <f t="shared" si="25"/>
        <v>0</v>
      </c>
      <c r="AC53" s="387">
        <f t="shared" si="25"/>
        <v>0</v>
      </c>
      <c r="AD53" s="387">
        <f t="shared" si="25"/>
        <v>0</v>
      </c>
      <c r="AE53" s="387">
        <f t="shared" si="25"/>
        <v>0</v>
      </c>
      <c r="AF53" s="398">
        <f t="shared" si="21"/>
        <v>100000</v>
      </c>
    </row>
    <row r="54" spans="1:32" ht="18" customHeight="1" thickBot="1">
      <c r="A54" s="124" t="s">
        <v>179</v>
      </c>
      <c r="B54" s="939"/>
      <c r="C54" s="940"/>
      <c r="D54" s="940"/>
      <c r="E54" s="940"/>
      <c r="F54" s="941"/>
      <c r="G54" s="165">
        <v>0</v>
      </c>
      <c r="H54" s="165">
        <v>0</v>
      </c>
      <c r="I54" s="165">
        <v>0</v>
      </c>
      <c r="J54" s="165">
        <v>0</v>
      </c>
      <c r="K54" s="165">
        <v>0</v>
      </c>
      <c r="L54" s="165">
        <v>0</v>
      </c>
      <c r="M54" s="165">
        <v>0</v>
      </c>
      <c r="N54" s="387">
        <v>0</v>
      </c>
      <c r="O54" s="388">
        <v>0</v>
      </c>
      <c r="P54" s="389">
        <v>0</v>
      </c>
      <c r="Q54" s="390">
        <f>O54-P54</f>
        <v>0</v>
      </c>
      <c r="R54" s="387">
        <v>0</v>
      </c>
      <c r="S54" s="387">
        <v>0</v>
      </c>
      <c r="T54" s="388">
        <v>0</v>
      </c>
      <c r="U54" s="462">
        <v>0</v>
      </c>
      <c r="V54" s="474">
        <v>0</v>
      </c>
      <c r="W54" s="391">
        <f t="shared" si="23"/>
        <v>0</v>
      </c>
      <c r="X54" s="388">
        <v>0</v>
      </c>
      <c r="Y54" s="387">
        <v>0</v>
      </c>
      <c r="Z54" s="391">
        <f t="shared" si="24"/>
        <v>0</v>
      </c>
      <c r="AA54" s="387">
        <v>0</v>
      </c>
      <c r="AB54" s="388">
        <v>0</v>
      </c>
      <c r="AC54" s="387">
        <v>0</v>
      </c>
      <c r="AD54" s="391">
        <f>AB54-AC54</f>
        <v>0</v>
      </c>
      <c r="AE54" s="387">
        <v>0</v>
      </c>
      <c r="AF54" s="398">
        <f t="shared" si="21"/>
        <v>0</v>
      </c>
    </row>
    <row r="55" spans="1:32" ht="18" customHeight="1">
      <c r="A55" s="124" t="s">
        <v>179</v>
      </c>
      <c r="B55" s="939"/>
      <c r="C55" s="940"/>
      <c r="D55" s="940"/>
      <c r="E55" s="940"/>
      <c r="F55" s="941"/>
      <c r="G55" s="165">
        <v>0</v>
      </c>
      <c r="H55" s="165">
        <v>0</v>
      </c>
      <c r="I55" s="165">
        <v>0</v>
      </c>
      <c r="J55" s="165">
        <v>0</v>
      </c>
      <c r="K55" s="165">
        <v>0</v>
      </c>
      <c r="L55" s="165">
        <v>0</v>
      </c>
      <c r="M55" s="165">
        <v>0</v>
      </c>
      <c r="N55" s="387">
        <v>0</v>
      </c>
      <c r="O55" s="388">
        <v>0</v>
      </c>
      <c r="P55" s="389">
        <v>0</v>
      </c>
      <c r="Q55" s="390">
        <f>O55-P55</f>
        <v>0</v>
      </c>
      <c r="R55" s="387">
        <v>0</v>
      </c>
      <c r="S55" s="387">
        <v>0</v>
      </c>
      <c r="T55" s="388">
        <v>0</v>
      </c>
      <c r="U55" s="462">
        <v>0</v>
      </c>
      <c r="V55" s="474">
        <v>0</v>
      </c>
      <c r="W55" s="391">
        <f>U55-V55</f>
        <v>0</v>
      </c>
      <c r="X55" s="388">
        <v>0</v>
      </c>
      <c r="Y55" s="387">
        <v>0</v>
      </c>
      <c r="Z55" s="391">
        <f>X55-Y55</f>
        <v>0</v>
      </c>
      <c r="AA55" s="387">
        <v>0</v>
      </c>
      <c r="AB55" s="388">
        <v>0</v>
      </c>
      <c r="AC55" s="387">
        <v>0</v>
      </c>
      <c r="AD55" s="391">
        <f>AB55-AC55</f>
        <v>0</v>
      </c>
      <c r="AE55" s="387">
        <v>0</v>
      </c>
      <c r="AF55" s="398">
        <f t="shared" si="21"/>
        <v>0</v>
      </c>
    </row>
    <row r="56" spans="1:32" ht="18" customHeight="1" hidden="1" thickBot="1">
      <c r="A56" s="124"/>
      <c r="B56" s="939"/>
      <c r="C56" s="940"/>
      <c r="D56" s="940"/>
      <c r="E56" s="940"/>
      <c r="F56" s="941"/>
      <c r="G56" s="165"/>
      <c r="H56" s="165"/>
      <c r="I56" s="165"/>
      <c r="J56" s="165"/>
      <c r="K56" s="165"/>
      <c r="L56" s="165"/>
      <c r="M56" s="165"/>
      <c r="N56" s="393"/>
      <c r="O56" s="394"/>
      <c r="P56" s="395"/>
      <c r="Q56" s="396"/>
      <c r="R56" s="393"/>
      <c r="S56" s="393"/>
      <c r="T56" s="394"/>
      <c r="U56" s="464"/>
      <c r="V56" s="476"/>
      <c r="W56" s="397">
        <f t="shared" si="23"/>
        <v>0</v>
      </c>
      <c r="X56" s="394"/>
      <c r="Y56" s="393">
        <v>0</v>
      </c>
      <c r="Z56" s="397">
        <f t="shared" si="24"/>
        <v>0</v>
      </c>
      <c r="AA56" s="393">
        <v>0</v>
      </c>
      <c r="AB56" s="394"/>
      <c r="AC56" s="393">
        <v>0</v>
      </c>
      <c r="AD56" s="397">
        <f>AB56-AC56</f>
        <v>0</v>
      </c>
      <c r="AE56" s="393">
        <v>0</v>
      </c>
      <c r="AF56" s="392">
        <f t="shared" si="21"/>
        <v>0</v>
      </c>
    </row>
    <row r="57" spans="1:32" ht="18" customHeight="1" hidden="1" thickBot="1">
      <c r="A57" s="164"/>
      <c r="B57" s="942"/>
      <c r="C57" s="943"/>
      <c r="D57" s="943"/>
      <c r="E57" s="943"/>
      <c r="F57" s="944"/>
      <c r="G57" s="166"/>
      <c r="H57" s="166"/>
      <c r="I57" s="166"/>
      <c r="J57" s="166"/>
      <c r="K57" s="166"/>
      <c r="L57" s="166"/>
      <c r="M57" s="166"/>
      <c r="N57" s="166"/>
      <c r="O57" s="167"/>
      <c r="P57" s="168"/>
      <c r="Q57" s="169"/>
      <c r="R57" s="166"/>
      <c r="S57" s="166"/>
      <c r="T57" s="167"/>
      <c r="U57" s="465"/>
      <c r="V57" s="477"/>
      <c r="W57" s="170">
        <f t="shared" si="23"/>
        <v>0</v>
      </c>
      <c r="X57" s="167"/>
      <c r="Y57" s="166">
        <v>0</v>
      </c>
      <c r="Z57" s="170">
        <f t="shared" si="24"/>
        <v>0</v>
      </c>
      <c r="AA57" s="166">
        <v>0</v>
      </c>
      <c r="AB57" s="167"/>
      <c r="AC57" s="166">
        <v>0</v>
      </c>
      <c r="AD57" s="170">
        <f>AB57-AC57</f>
        <v>0</v>
      </c>
      <c r="AE57" s="166">
        <v>0</v>
      </c>
      <c r="AF57" s="16">
        <f t="shared" si="21"/>
        <v>0</v>
      </c>
    </row>
    <row r="58" spans="1:32" ht="15" customHeight="1">
      <c r="A58" s="324"/>
      <c r="B58" s="319"/>
      <c r="C58" s="319"/>
      <c r="D58" s="319"/>
      <c r="E58" s="319"/>
      <c r="F58" s="319"/>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row>
    <row r="59" spans="1:32" ht="12.75">
      <c r="A59" s="324"/>
      <c r="B59" s="319"/>
      <c r="C59" s="319"/>
      <c r="D59" s="319"/>
      <c r="E59" s="319"/>
      <c r="F59" s="319"/>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row>
    <row r="60" spans="1:32" ht="15">
      <c r="A60" s="938"/>
      <c r="B60" s="938"/>
      <c r="C60" s="938"/>
      <c r="D60" s="938"/>
      <c r="E60" s="938"/>
      <c r="F60" s="938"/>
      <c r="G60" s="938"/>
      <c r="H60" s="938"/>
      <c r="I60" s="938"/>
      <c r="J60" s="938"/>
      <c r="K60" s="938"/>
      <c r="L60" s="938"/>
      <c r="M60" s="938"/>
      <c r="N60" s="938"/>
      <c r="O60" s="938"/>
      <c r="P60" s="938"/>
      <c r="Q60" s="938"/>
      <c r="R60" s="938"/>
      <c r="S60" s="938"/>
      <c r="T60" s="938"/>
      <c r="U60" s="938"/>
      <c r="V60" s="938"/>
      <c r="W60" s="938"/>
      <c r="X60" s="938"/>
      <c r="Y60" s="938"/>
      <c r="Z60" s="938"/>
      <c r="AA60" s="938"/>
      <c r="AB60" s="938"/>
      <c r="AC60" s="938"/>
      <c r="AD60" s="938"/>
      <c r="AE60" s="938"/>
      <c r="AF60" s="938"/>
    </row>
    <row r="61" spans="1:32" ht="12.75">
      <c r="A61" s="324"/>
      <c r="B61" s="319"/>
      <c r="C61" s="319"/>
      <c r="D61" s="319"/>
      <c r="E61" s="319"/>
      <c r="F61" s="319"/>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row>
    <row r="62" spans="1:32" ht="12.75">
      <c r="A62" s="324"/>
      <c r="B62" s="319"/>
      <c r="C62" s="319"/>
      <c r="D62" s="319"/>
      <c r="E62" s="319"/>
      <c r="F62" s="319"/>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row>
  </sheetData>
  <sheetProtection/>
  <mergeCells count="28">
    <mergeCell ref="A50:F50"/>
    <mergeCell ref="B51:F51"/>
    <mergeCell ref="A60:AF60"/>
    <mergeCell ref="B52:F52"/>
    <mergeCell ref="B53:F53"/>
    <mergeCell ref="B54:F54"/>
    <mergeCell ref="B55:F55"/>
    <mergeCell ref="B56:F56"/>
    <mergeCell ref="B57:F57"/>
    <mergeCell ref="A48:F49"/>
    <mergeCell ref="O48:R48"/>
    <mergeCell ref="T48:V48"/>
    <mergeCell ref="X48:AA48"/>
    <mergeCell ref="AB48:AE48"/>
    <mergeCell ref="AF48:AF49"/>
    <mergeCell ref="A4:F4"/>
    <mergeCell ref="B6:F6"/>
    <mergeCell ref="A7:A41"/>
    <mergeCell ref="B7:F7"/>
    <mergeCell ref="A43:A45"/>
    <mergeCell ref="B43:F43"/>
    <mergeCell ref="A2:F2"/>
    <mergeCell ref="O2:R2"/>
    <mergeCell ref="T2:V2"/>
    <mergeCell ref="X2:AA2"/>
    <mergeCell ref="AB2:AE2"/>
    <mergeCell ref="AF2:AF3"/>
    <mergeCell ref="A3:F3"/>
  </mergeCells>
  <printOptions/>
  <pageMargins left="0.11811023622047245" right="0.31496062992125984" top="0.5511811023622047" bottom="0.15748031496062992" header="0.31496062992125984" footer="0.31496062992125984"/>
  <pageSetup horizontalDpi="300" verticalDpi="300" orientation="landscape" paperSize="9" scale="65" r:id="rId1"/>
</worksheet>
</file>

<file path=xl/worksheets/sheet11.xml><?xml version="1.0" encoding="utf-8"?>
<worksheet xmlns="http://schemas.openxmlformats.org/spreadsheetml/2006/main" xmlns:r="http://schemas.openxmlformats.org/officeDocument/2006/relationships">
  <sheetPr>
    <tabColor indexed="10"/>
  </sheetPr>
  <dimension ref="A2:AK12"/>
  <sheetViews>
    <sheetView zoomScalePageLayoutView="0" workbookViewId="0" topLeftCell="A1">
      <selection activeCell="D8" sqref="D8"/>
    </sheetView>
  </sheetViews>
  <sheetFormatPr defaultColWidth="9.140625" defaultRowHeight="12.75" customHeight="1"/>
  <cols>
    <col min="1" max="1" width="35.00390625" style="64" customWidth="1"/>
    <col min="2" max="2" width="9.00390625" style="64" customWidth="1"/>
    <col min="3" max="3" width="13.00390625" style="64" customWidth="1"/>
    <col min="4" max="4" width="15.8515625" style="64" customWidth="1"/>
    <col min="5" max="10" width="13.00390625" style="64" customWidth="1"/>
    <col min="11" max="16384" width="9.140625" style="64" customWidth="1"/>
  </cols>
  <sheetData>
    <row r="2" spans="1:10" s="88" customFormat="1" ht="22.5" customHeight="1">
      <c r="A2" s="712" t="s">
        <v>586</v>
      </c>
      <c r="B2" s="721"/>
      <c r="C2" s="721"/>
      <c r="D2" s="721"/>
      <c r="E2" s="721"/>
      <c r="F2" s="721"/>
      <c r="G2" s="721"/>
      <c r="H2" s="721"/>
      <c r="I2" s="721"/>
      <c r="J2" s="721"/>
    </row>
    <row r="4" spans="1:37" s="52" customFormat="1" ht="21.75" customHeight="1" thickBot="1">
      <c r="A4" s="66" t="s">
        <v>155</v>
      </c>
      <c r="B4" s="66"/>
      <c r="C4" s="67"/>
      <c r="D4" s="66"/>
      <c r="E4" s="67"/>
      <c r="F4" s="68"/>
      <c r="G4" s="68"/>
      <c r="H4" s="722" t="s">
        <v>575</v>
      </c>
      <c r="I4" s="723"/>
      <c r="J4" s="723"/>
      <c r="K4" s="70"/>
      <c r="L4" s="68"/>
      <c r="M4" s="68"/>
      <c r="N4" s="70"/>
      <c r="O4" s="70"/>
      <c r="P4" s="70"/>
      <c r="Q4" s="68"/>
      <c r="R4" s="68"/>
      <c r="S4" s="70"/>
      <c r="T4" s="70"/>
      <c r="U4" s="66"/>
      <c r="V4" s="66"/>
      <c r="W4" s="66"/>
      <c r="X4" s="66"/>
      <c r="Y4" s="66"/>
      <c r="Z4" s="66"/>
      <c r="AA4" s="66"/>
      <c r="AB4" s="66"/>
      <c r="AC4" s="66"/>
      <c r="AD4" s="66"/>
      <c r="AE4" s="66"/>
      <c r="AF4" s="66"/>
      <c r="AG4" s="66"/>
      <c r="AH4" s="66"/>
      <c r="AI4" s="66"/>
      <c r="AJ4" s="66"/>
      <c r="AK4" s="66"/>
    </row>
    <row r="5" spans="1:10" ht="40.5" customHeight="1" thickBot="1">
      <c r="A5" s="724" t="s">
        <v>39</v>
      </c>
      <c r="B5" s="724" t="s">
        <v>35</v>
      </c>
      <c r="C5" s="724" t="s">
        <v>191</v>
      </c>
      <c r="D5" s="724" t="s">
        <v>572</v>
      </c>
      <c r="E5" s="727" t="s">
        <v>573</v>
      </c>
      <c r="F5" s="728"/>
      <c r="G5" s="728"/>
      <c r="H5" s="729"/>
      <c r="I5" s="724" t="s">
        <v>419</v>
      </c>
      <c r="J5" s="724" t="s">
        <v>574</v>
      </c>
    </row>
    <row r="6" spans="1:10" ht="40.5" customHeight="1" thickBot="1">
      <c r="A6" s="725"/>
      <c r="B6" s="725"/>
      <c r="C6" s="725"/>
      <c r="D6" s="726"/>
      <c r="E6" s="87" t="s">
        <v>36</v>
      </c>
      <c r="F6" s="87" t="s">
        <v>37</v>
      </c>
      <c r="G6" s="87" t="s">
        <v>38</v>
      </c>
      <c r="H6" s="87" t="s">
        <v>192</v>
      </c>
      <c r="I6" s="730"/>
      <c r="J6" s="730"/>
    </row>
    <row r="7" spans="1:10" s="69" customFormat="1" ht="30" customHeight="1">
      <c r="A7" s="259" t="s">
        <v>272</v>
      </c>
      <c r="B7" s="260">
        <v>1</v>
      </c>
      <c r="C7" s="261"/>
      <c r="D7" s="261">
        <v>18000</v>
      </c>
      <c r="E7" s="261"/>
      <c r="F7" s="261"/>
      <c r="G7" s="261">
        <v>0</v>
      </c>
      <c r="H7" s="261">
        <f>SUM(E7:G7)</f>
        <v>0</v>
      </c>
      <c r="I7" s="261"/>
      <c r="J7" s="261"/>
    </row>
    <row r="8" spans="1:10" s="69" customFormat="1" ht="30" customHeight="1">
      <c r="A8" s="259"/>
      <c r="B8" s="260"/>
      <c r="C8" s="261"/>
      <c r="D8" s="261"/>
      <c r="E8" s="261"/>
      <c r="F8" s="261"/>
      <c r="G8" s="261"/>
      <c r="H8" s="261"/>
      <c r="I8" s="261"/>
      <c r="J8" s="261"/>
    </row>
    <row r="9" spans="1:10" s="69" customFormat="1" ht="30" customHeight="1" thickBot="1">
      <c r="A9" s="259"/>
      <c r="B9" s="260"/>
      <c r="C9" s="261"/>
      <c r="D9" s="261"/>
      <c r="E9" s="270"/>
      <c r="F9" s="261"/>
      <c r="G9" s="261"/>
      <c r="H9" s="261"/>
      <c r="I9" s="261"/>
      <c r="J9" s="261"/>
    </row>
    <row r="10" spans="1:10" ht="30" customHeight="1" thickBot="1">
      <c r="A10" s="267" t="s">
        <v>192</v>
      </c>
      <c r="B10" s="268">
        <f aca="true" t="shared" si="0" ref="B10:J10">SUM(B7:B9)</f>
        <v>1</v>
      </c>
      <c r="C10" s="269">
        <f t="shared" si="0"/>
        <v>0</v>
      </c>
      <c r="D10" s="269">
        <f t="shared" si="0"/>
        <v>18000</v>
      </c>
      <c r="E10" s="269">
        <f t="shared" si="0"/>
        <v>0</v>
      </c>
      <c r="F10" s="269">
        <f t="shared" si="0"/>
        <v>0</v>
      </c>
      <c r="G10" s="269">
        <f t="shared" si="0"/>
        <v>0</v>
      </c>
      <c r="H10" s="269">
        <f t="shared" si="0"/>
        <v>0</v>
      </c>
      <c r="I10" s="269">
        <f t="shared" si="0"/>
        <v>0</v>
      </c>
      <c r="J10" s="269">
        <f t="shared" si="0"/>
        <v>0</v>
      </c>
    </row>
    <row r="12" ht="12.75" customHeight="1">
      <c r="A12" s="69"/>
    </row>
  </sheetData>
  <sheetProtection/>
  <mergeCells count="9">
    <mergeCell ref="A2:J2"/>
    <mergeCell ref="H4:J4"/>
    <mergeCell ref="A5:A6"/>
    <mergeCell ref="B5:B6"/>
    <mergeCell ref="C5:C6"/>
    <mergeCell ref="D5:D6"/>
    <mergeCell ref="E5:H5"/>
    <mergeCell ref="I5:I6"/>
    <mergeCell ref="J5:J6"/>
  </mergeCells>
  <printOptions horizontalCentered="1"/>
  <pageMargins left="0" right="0.3937007874015748" top="0.7874015748031497" bottom="0.7874015748031497" header="0" footer="0"/>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indexed="10"/>
  </sheetPr>
  <dimension ref="A9:S42"/>
  <sheetViews>
    <sheetView zoomScalePageLayoutView="0" workbookViewId="0" topLeftCell="A4">
      <selection activeCell="K24" sqref="K24"/>
    </sheetView>
  </sheetViews>
  <sheetFormatPr defaultColWidth="9.140625" defaultRowHeight="12.75" customHeight="1"/>
  <cols>
    <col min="1" max="1" width="16.00390625" style="64" customWidth="1"/>
    <col min="2" max="2" width="24.8515625" style="64" customWidth="1"/>
    <col min="3" max="3" width="10.140625" style="64" customWidth="1"/>
    <col min="4" max="4" width="24.7109375" style="64" customWidth="1"/>
    <col min="5" max="5" width="14.140625" style="64" customWidth="1"/>
    <col min="6" max="6" width="4.57421875" style="64" hidden="1" customWidth="1"/>
    <col min="7" max="7" width="3.7109375" style="64" hidden="1" customWidth="1"/>
    <col min="8" max="8" width="10.28125" style="64" customWidth="1"/>
    <col min="9" max="9" width="14.57421875" style="64" customWidth="1"/>
    <col min="10" max="10" width="9.57421875" style="64" bestFit="1" customWidth="1"/>
    <col min="11" max="11" width="9.00390625" style="64" customWidth="1"/>
    <col min="12" max="13" width="9.28125" style="64" bestFit="1" customWidth="1"/>
    <col min="14" max="14" width="7.140625" style="64" customWidth="1"/>
    <col min="15" max="15" width="8.8515625" style="64" customWidth="1"/>
    <col min="16" max="16" width="9.28125" style="64" bestFit="1" customWidth="1"/>
    <col min="17" max="17" width="7.57421875" style="64" customWidth="1"/>
    <col min="18" max="18" width="9.28125" style="64" bestFit="1" customWidth="1"/>
    <col min="19" max="19" width="8.8515625" style="64" customWidth="1"/>
    <col min="20" max="16384" width="9.140625" style="64" customWidth="1"/>
  </cols>
  <sheetData>
    <row r="1" ht="12.75" customHeight="1" hidden="1"/>
    <row r="9" spans="1:19" s="63" customFormat="1" ht="22.5" customHeight="1">
      <c r="A9" s="712" t="s">
        <v>587</v>
      </c>
      <c r="B9" s="731"/>
      <c r="C9" s="731"/>
      <c r="D9" s="731"/>
      <c r="E9" s="731"/>
      <c r="F9" s="731"/>
      <c r="G9" s="731"/>
      <c r="H9" s="731"/>
      <c r="I9" s="731"/>
      <c r="J9" s="731"/>
      <c r="K9" s="731"/>
      <c r="L9" s="731"/>
      <c r="M9" s="731"/>
      <c r="N9" s="731"/>
      <c r="O9" s="731"/>
      <c r="P9" s="731"/>
      <c r="Q9" s="731"/>
      <c r="R9" s="731"/>
      <c r="S9" s="731"/>
    </row>
    <row r="11" spans="1:18" s="52" customFormat="1" ht="21.75" customHeight="1">
      <c r="A11" s="52" t="s">
        <v>40</v>
      </c>
      <c r="C11" s="54"/>
      <c r="E11" s="54"/>
      <c r="F11" s="65"/>
      <c r="G11" s="65"/>
      <c r="H11" s="65"/>
      <c r="I11" s="65"/>
      <c r="J11" s="65"/>
      <c r="K11" s="65"/>
      <c r="L11" s="65"/>
      <c r="M11" s="65"/>
      <c r="N11" s="65"/>
      <c r="O11" s="65"/>
      <c r="P11" s="65"/>
      <c r="Q11" s="65"/>
      <c r="R11" s="65"/>
    </row>
    <row r="12" spans="1:19" s="52" customFormat="1" ht="21" customHeight="1" thickBot="1">
      <c r="A12" s="66" t="s">
        <v>190</v>
      </c>
      <c r="B12" s="66"/>
      <c r="C12" s="67"/>
      <c r="D12" s="66"/>
      <c r="E12" s="67"/>
      <c r="F12" s="68"/>
      <c r="G12" s="68"/>
      <c r="H12" s="68"/>
      <c r="I12" s="70"/>
      <c r="J12" s="70"/>
      <c r="K12" s="70"/>
      <c r="L12" s="70"/>
      <c r="M12" s="70"/>
      <c r="N12" s="70"/>
      <c r="O12" s="70"/>
      <c r="P12" s="722" t="s">
        <v>575</v>
      </c>
      <c r="Q12" s="736"/>
      <c r="R12" s="736"/>
      <c r="S12" s="736"/>
    </row>
    <row r="13" spans="1:19" s="58" customFormat="1" ht="76.5" customHeight="1" thickBot="1">
      <c r="A13" s="737" t="s">
        <v>193</v>
      </c>
      <c r="B13" s="738" t="s">
        <v>194</v>
      </c>
      <c r="C13" s="739" t="s">
        <v>44</v>
      </c>
      <c r="D13" s="737" t="s">
        <v>195</v>
      </c>
      <c r="E13" s="739" t="s">
        <v>45</v>
      </c>
      <c r="F13" s="760" t="s">
        <v>191</v>
      </c>
      <c r="G13" s="760"/>
      <c r="H13" s="760"/>
      <c r="I13" s="577" t="s">
        <v>577</v>
      </c>
      <c r="J13" s="742" t="s">
        <v>303</v>
      </c>
      <c r="K13" s="743"/>
      <c r="L13" s="744"/>
      <c r="M13" s="742" t="s">
        <v>421</v>
      </c>
      <c r="N13" s="743"/>
      <c r="O13" s="744"/>
      <c r="P13" s="742" t="s">
        <v>581</v>
      </c>
      <c r="Q13" s="743"/>
      <c r="R13" s="744"/>
      <c r="S13" s="757" t="s">
        <v>582</v>
      </c>
    </row>
    <row r="14" spans="1:19" s="58" customFormat="1" ht="21.75" customHeight="1" thickBot="1">
      <c r="A14" s="737"/>
      <c r="B14" s="738"/>
      <c r="C14" s="739"/>
      <c r="D14" s="737"/>
      <c r="E14" s="739"/>
      <c r="F14" s="742" t="s">
        <v>197</v>
      </c>
      <c r="G14" s="744"/>
      <c r="H14" s="734" t="s">
        <v>192</v>
      </c>
      <c r="I14" s="734" t="s">
        <v>192</v>
      </c>
      <c r="J14" s="740" t="s">
        <v>189</v>
      </c>
      <c r="K14" s="732" t="s">
        <v>46</v>
      </c>
      <c r="L14" s="734" t="s">
        <v>192</v>
      </c>
      <c r="M14" s="740" t="s">
        <v>189</v>
      </c>
      <c r="N14" s="732" t="s">
        <v>46</v>
      </c>
      <c r="O14" s="734" t="s">
        <v>192</v>
      </c>
      <c r="P14" s="740" t="s">
        <v>189</v>
      </c>
      <c r="Q14" s="732" t="s">
        <v>46</v>
      </c>
      <c r="R14" s="734" t="s">
        <v>192</v>
      </c>
      <c r="S14" s="758"/>
    </row>
    <row r="15" spans="1:19" s="58" customFormat="1" ht="36" customHeight="1" thickBot="1">
      <c r="A15" s="737"/>
      <c r="B15" s="738"/>
      <c r="C15" s="739"/>
      <c r="D15" s="737"/>
      <c r="E15" s="739"/>
      <c r="F15" s="71" t="s">
        <v>145</v>
      </c>
      <c r="G15" s="71" t="s">
        <v>196</v>
      </c>
      <c r="H15" s="735"/>
      <c r="I15" s="735"/>
      <c r="J15" s="741"/>
      <c r="K15" s="733"/>
      <c r="L15" s="735"/>
      <c r="M15" s="741"/>
      <c r="N15" s="733"/>
      <c r="O15" s="735"/>
      <c r="P15" s="741"/>
      <c r="Q15" s="733"/>
      <c r="R15" s="735"/>
      <c r="S15" s="759"/>
    </row>
    <row r="16" spans="1:19" s="72" customFormat="1" ht="22.5" customHeight="1" thickBot="1">
      <c r="A16" s="754" t="s">
        <v>188</v>
      </c>
      <c r="B16" s="755"/>
      <c r="C16" s="755"/>
      <c r="D16" s="755"/>
      <c r="E16" s="756"/>
      <c r="F16" s="300" t="e">
        <f aca="true" t="shared" si="0" ref="F16:S16">F19+F25</f>
        <v>#REF!</v>
      </c>
      <c r="G16" s="300" t="e">
        <f t="shared" si="0"/>
        <v>#REF!</v>
      </c>
      <c r="H16" s="300">
        <f t="shared" si="0"/>
        <v>18000</v>
      </c>
      <c r="I16" s="300">
        <f t="shared" si="0"/>
        <v>18000</v>
      </c>
      <c r="J16" s="300">
        <f t="shared" si="0"/>
        <v>0</v>
      </c>
      <c r="K16" s="300">
        <f t="shared" si="0"/>
        <v>0</v>
      </c>
      <c r="L16" s="300">
        <f t="shared" si="0"/>
        <v>0</v>
      </c>
      <c r="M16" s="300">
        <f t="shared" si="0"/>
        <v>0</v>
      </c>
      <c r="N16" s="300">
        <f t="shared" si="0"/>
        <v>0</v>
      </c>
      <c r="O16" s="300">
        <f t="shared" si="0"/>
        <v>0</v>
      </c>
      <c r="P16" s="300">
        <f t="shared" si="0"/>
        <v>0</v>
      </c>
      <c r="Q16" s="300">
        <f t="shared" si="0"/>
        <v>0</v>
      </c>
      <c r="R16" s="300">
        <f t="shared" si="0"/>
        <v>0</v>
      </c>
      <c r="S16" s="300">
        <f t="shared" si="0"/>
        <v>0</v>
      </c>
    </row>
    <row r="17" spans="1:19" s="53" customFormat="1" ht="4.5" customHeight="1">
      <c r="A17" s="277"/>
      <c r="B17" s="277"/>
      <c r="C17" s="278"/>
      <c r="D17" s="277"/>
      <c r="E17" s="278"/>
      <c r="F17" s="279"/>
      <c r="G17" s="279"/>
      <c r="H17" s="279"/>
      <c r="I17" s="279"/>
      <c r="J17" s="279"/>
      <c r="K17" s="279"/>
      <c r="L17" s="279"/>
      <c r="M17" s="279"/>
      <c r="N17" s="279"/>
      <c r="O17" s="279"/>
      <c r="P17" s="279"/>
      <c r="Q17" s="279"/>
      <c r="R17" s="279"/>
      <c r="S17" s="279"/>
    </row>
    <row r="18" spans="1:19" s="53" customFormat="1" ht="4.5" customHeight="1" thickBot="1">
      <c r="A18" s="277"/>
      <c r="B18" s="277"/>
      <c r="C18" s="278"/>
      <c r="D18" s="277"/>
      <c r="E18" s="278"/>
      <c r="F18" s="279"/>
      <c r="G18" s="279"/>
      <c r="H18" s="279"/>
      <c r="I18" s="279"/>
      <c r="J18" s="279"/>
      <c r="K18" s="279"/>
      <c r="L18" s="279"/>
      <c r="M18" s="279"/>
      <c r="N18" s="279"/>
      <c r="O18" s="279"/>
      <c r="P18" s="279"/>
      <c r="Q18" s="279"/>
      <c r="R18" s="279"/>
      <c r="S18" s="279"/>
    </row>
    <row r="19" spans="1:19" s="73" customFormat="1" ht="21.75" customHeight="1" thickBot="1">
      <c r="A19" s="748" t="s">
        <v>30</v>
      </c>
      <c r="B19" s="749"/>
      <c r="C19" s="749"/>
      <c r="D19" s="749"/>
      <c r="E19" s="750"/>
      <c r="F19" s="280" t="e">
        <f aca="true" t="shared" si="1" ref="F19:S19">F21+F23</f>
        <v>#REF!</v>
      </c>
      <c r="G19" s="280" t="e">
        <f t="shared" si="1"/>
        <v>#REF!</v>
      </c>
      <c r="H19" s="280">
        <f t="shared" si="1"/>
        <v>18000</v>
      </c>
      <c r="I19" s="280">
        <f t="shared" si="1"/>
        <v>18000</v>
      </c>
      <c r="J19" s="280">
        <f t="shared" si="1"/>
        <v>0</v>
      </c>
      <c r="K19" s="280">
        <f t="shared" si="1"/>
        <v>0</v>
      </c>
      <c r="L19" s="280">
        <f t="shared" si="1"/>
        <v>0</v>
      </c>
      <c r="M19" s="280">
        <f t="shared" si="1"/>
        <v>0</v>
      </c>
      <c r="N19" s="280">
        <f t="shared" si="1"/>
        <v>0</v>
      </c>
      <c r="O19" s="280">
        <f t="shared" si="1"/>
        <v>0</v>
      </c>
      <c r="P19" s="280">
        <f t="shared" si="1"/>
        <v>0</v>
      </c>
      <c r="Q19" s="280">
        <f t="shared" si="1"/>
        <v>0</v>
      </c>
      <c r="R19" s="280">
        <f t="shared" si="1"/>
        <v>0</v>
      </c>
      <c r="S19" s="280">
        <f t="shared" si="1"/>
        <v>0</v>
      </c>
    </row>
    <row r="20" spans="1:19" s="53" customFormat="1" ht="4.5" customHeight="1" thickBot="1">
      <c r="A20" s="277"/>
      <c r="B20" s="277"/>
      <c r="C20" s="278"/>
      <c r="D20" s="277"/>
      <c r="E20" s="278"/>
      <c r="F20" s="279"/>
      <c r="G20" s="279"/>
      <c r="H20" s="279"/>
      <c r="I20" s="279"/>
      <c r="J20" s="279"/>
      <c r="K20" s="279"/>
      <c r="L20" s="279"/>
      <c r="M20" s="279"/>
      <c r="N20" s="279"/>
      <c r="O20" s="279"/>
      <c r="P20" s="279"/>
      <c r="Q20" s="279"/>
      <c r="R20" s="279"/>
      <c r="S20" s="279"/>
    </row>
    <row r="21" spans="1:19" s="6" customFormat="1" ht="21" customHeight="1" thickBot="1">
      <c r="A21" s="751" t="s">
        <v>578</v>
      </c>
      <c r="B21" s="752"/>
      <c r="C21" s="752"/>
      <c r="D21" s="752"/>
      <c r="E21" s="753"/>
      <c r="F21" s="271" t="e">
        <f>F22</f>
        <v>#REF!</v>
      </c>
      <c r="G21" s="271" t="e">
        <f>G22</f>
        <v>#REF!</v>
      </c>
      <c r="H21" s="271">
        <f>H22</f>
        <v>0</v>
      </c>
      <c r="I21" s="271">
        <f aca="true" t="shared" si="2" ref="I21:S21">I22</f>
        <v>0</v>
      </c>
      <c r="J21" s="271">
        <f t="shared" si="2"/>
        <v>0</v>
      </c>
      <c r="K21" s="271">
        <f t="shared" si="2"/>
        <v>0</v>
      </c>
      <c r="L21" s="271">
        <f t="shared" si="2"/>
        <v>0</v>
      </c>
      <c r="M21" s="271">
        <f t="shared" si="2"/>
        <v>0</v>
      </c>
      <c r="N21" s="271">
        <f t="shared" si="2"/>
        <v>0</v>
      </c>
      <c r="O21" s="271">
        <f t="shared" si="2"/>
        <v>0</v>
      </c>
      <c r="P21" s="271">
        <f t="shared" si="2"/>
        <v>0</v>
      </c>
      <c r="Q21" s="271">
        <f t="shared" si="2"/>
        <v>0</v>
      </c>
      <c r="R21" s="271">
        <f t="shared" si="2"/>
        <v>0</v>
      </c>
      <c r="S21" s="271">
        <f t="shared" si="2"/>
        <v>0</v>
      </c>
    </row>
    <row r="22" spans="1:19" s="57" customFormat="1" ht="30" customHeight="1" thickBot="1">
      <c r="A22" s="301"/>
      <c r="B22" s="302"/>
      <c r="C22" s="303"/>
      <c r="D22" s="302"/>
      <c r="E22" s="303"/>
      <c r="F22" s="291" t="e">
        <f>#REF!+#REF!</f>
        <v>#REF!</v>
      </c>
      <c r="G22" s="291" t="e">
        <f>#REF!+#REF!</f>
        <v>#REF!</v>
      </c>
      <c r="H22" s="291">
        <f>I22+L22</f>
        <v>0</v>
      </c>
      <c r="I22" s="291">
        <v>0</v>
      </c>
      <c r="J22" s="291">
        <v>0</v>
      </c>
      <c r="K22" s="304">
        <v>0</v>
      </c>
      <c r="L22" s="291">
        <f>SUM(J22:K22)</f>
        <v>0</v>
      </c>
      <c r="M22" s="291">
        <v>0</v>
      </c>
      <c r="N22" s="304">
        <v>0</v>
      </c>
      <c r="O22" s="291">
        <f>SUM(M22:N22)</f>
        <v>0</v>
      </c>
      <c r="P22" s="291">
        <v>0</v>
      </c>
      <c r="Q22" s="304">
        <v>0</v>
      </c>
      <c r="R22" s="291">
        <f>SUM(P22:Q22)</f>
        <v>0</v>
      </c>
      <c r="S22" s="305">
        <f>L22+O22+R22</f>
        <v>0</v>
      </c>
    </row>
    <row r="23" spans="1:19" s="6" customFormat="1" ht="21" customHeight="1" thickBot="1">
      <c r="A23" s="751" t="s">
        <v>579</v>
      </c>
      <c r="B23" s="752"/>
      <c r="C23" s="752"/>
      <c r="D23" s="752"/>
      <c r="E23" s="753"/>
      <c r="F23" s="306" t="e">
        <f>F24</f>
        <v>#REF!</v>
      </c>
      <c r="G23" s="306" t="e">
        <f aca="true" t="shared" si="3" ref="G23:S23">G24</f>
        <v>#REF!</v>
      </c>
      <c r="H23" s="306">
        <f t="shared" si="3"/>
        <v>18000</v>
      </c>
      <c r="I23" s="306">
        <f t="shared" si="3"/>
        <v>18000</v>
      </c>
      <c r="J23" s="306">
        <f t="shared" si="3"/>
        <v>0</v>
      </c>
      <c r="K23" s="306">
        <f t="shared" si="3"/>
        <v>0</v>
      </c>
      <c r="L23" s="306">
        <f t="shared" si="3"/>
        <v>0</v>
      </c>
      <c r="M23" s="306">
        <f t="shared" si="3"/>
        <v>0</v>
      </c>
      <c r="N23" s="306">
        <f t="shared" si="3"/>
        <v>0</v>
      </c>
      <c r="O23" s="306">
        <f t="shared" si="3"/>
        <v>0</v>
      </c>
      <c r="P23" s="306">
        <f t="shared" si="3"/>
        <v>0</v>
      </c>
      <c r="Q23" s="306">
        <f t="shared" si="3"/>
        <v>0</v>
      </c>
      <c r="R23" s="306">
        <f t="shared" si="3"/>
        <v>0</v>
      </c>
      <c r="S23" s="306">
        <f t="shared" si="3"/>
        <v>0</v>
      </c>
    </row>
    <row r="24" spans="1:19" s="57" customFormat="1" ht="54" customHeight="1" thickBot="1">
      <c r="A24" s="307" t="s">
        <v>205</v>
      </c>
      <c r="B24" s="308" t="s">
        <v>202</v>
      </c>
      <c r="C24" s="273" t="s">
        <v>32</v>
      </c>
      <c r="D24" s="272" t="s">
        <v>595</v>
      </c>
      <c r="E24" s="273"/>
      <c r="F24" s="274" t="e">
        <f>#REF!+#REF!+#REF!+#REF!</f>
        <v>#REF!</v>
      </c>
      <c r="G24" s="274" t="e">
        <f>#REF!+#REF!+#REF!+#REF!</f>
        <v>#REF!</v>
      </c>
      <c r="H24" s="274">
        <f>I24+L24</f>
        <v>18000</v>
      </c>
      <c r="I24" s="274">
        <v>18000</v>
      </c>
      <c r="J24" s="274"/>
      <c r="K24" s="275">
        <v>0</v>
      </c>
      <c r="L24" s="274">
        <f>SUM(J24:K24)</f>
        <v>0</v>
      </c>
      <c r="M24" s="274"/>
      <c r="N24" s="275">
        <v>0</v>
      </c>
      <c r="O24" s="291">
        <f>SUM(M24:N24)</f>
        <v>0</v>
      </c>
      <c r="P24" s="291"/>
      <c r="Q24" s="275">
        <v>0</v>
      </c>
      <c r="R24" s="274">
        <f>SUM(P24:Q24)</f>
        <v>0</v>
      </c>
      <c r="S24" s="276">
        <f>L24+O24+R24</f>
        <v>0</v>
      </c>
    </row>
    <row r="25" spans="1:19" s="73" customFormat="1" ht="21.75" customHeight="1" thickBot="1">
      <c r="A25" s="748" t="s">
        <v>31</v>
      </c>
      <c r="B25" s="749"/>
      <c r="C25" s="749"/>
      <c r="D25" s="749"/>
      <c r="E25" s="750"/>
      <c r="F25" s="280" t="e">
        <f aca="true" t="shared" si="4" ref="F25:S25">F26+F28</f>
        <v>#REF!</v>
      </c>
      <c r="G25" s="280" t="e">
        <f t="shared" si="4"/>
        <v>#REF!</v>
      </c>
      <c r="H25" s="280">
        <f t="shared" si="4"/>
        <v>0</v>
      </c>
      <c r="I25" s="280">
        <f t="shared" si="4"/>
        <v>0</v>
      </c>
      <c r="J25" s="280">
        <f t="shared" si="4"/>
        <v>0</v>
      </c>
      <c r="K25" s="280">
        <f t="shared" si="4"/>
        <v>0</v>
      </c>
      <c r="L25" s="280">
        <f t="shared" si="4"/>
        <v>0</v>
      </c>
      <c r="M25" s="280">
        <f t="shared" si="4"/>
        <v>0</v>
      </c>
      <c r="N25" s="280">
        <f t="shared" si="4"/>
        <v>0</v>
      </c>
      <c r="O25" s="280">
        <f t="shared" si="4"/>
        <v>0</v>
      </c>
      <c r="P25" s="280">
        <f t="shared" si="4"/>
        <v>0</v>
      </c>
      <c r="Q25" s="280">
        <f t="shared" si="4"/>
        <v>0</v>
      </c>
      <c r="R25" s="280">
        <f t="shared" si="4"/>
        <v>0</v>
      </c>
      <c r="S25" s="280">
        <f t="shared" si="4"/>
        <v>0</v>
      </c>
    </row>
    <row r="26" spans="1:19" s="6" customFormat="1" ht="21" customHeight="1" thickBot="1">
      <c r="A26" s="751" t="s">
        <v>578</v>
      </c>
      <c r="B26" s="752"/>
      <c r="C26" s="752"/>
      <c r="D26" s="752"/>
      <c r="E26" s="753"/>
      <c r="F26" s="271" t="e">
        <f aca="true" t="shared" si="5" ref="F26:S26">SUM(F27:F27)</f>
        <v>#REF!</v>
      </c>
      <c r="G26" s="271" t="e">
        <f t="shared" si="5"/>
        <v>#REF!</v>
      </c>
      <c r="H26" s="271">
        <f t="shared" si="5"/>
        <v>0</v>
      </c>
      <c r="I26" s="271">
        <f t="shared" si="5"/>
        <v>0</v>
      </c>
      <c r="J26" s="271">
        <f t="shared" si="5"/>
        <v>0</v>
      </c>
      <c r="K26" s="271">
        <f t="shared" si="5"/>
        <v>0</v>
      </c>
      <c r="L26" s="271">
        <f t="shared" si="5"/>
        <v>0</v>
      </c>
      <c r="M26" s="271">
        <f t="shared" si="5"/>
        <v>0</v>
      </c>
      <c r="N26" s="271">
        <f t="shared" si="5"/>
        <v>0</v>
      </c>
      <c r="O26" s="271">
        <f t="shared" si="5"/>
        <v>0</v>
      </c>
      <c r="P26" s="271">
        <f t="shared" si="5"/>
        <v>0</v>
      </c>
      <c r="Q26" s="271">
        <f t="shared" si="5"/>
        <v>0</v>
      </c>
      <c r="R26" s="271">
        <f t="shared" si="5"/>
        <v>0</v>
      </c>
      <c r="S26" s="271">
        <f t="shared" si="5"/>
        <v>0</v>
      </c>
    </row>
    <row r="27" spans="1:19" s="57" customFormat="1" ht="45.75" customHeight="1" thickBot="1">
      <c r="A27" s="309" t="s">
        <v>6</v>
      </c>
      <c r="B27" s="282" t="s">
        <v>417</v>
      </c>
      <c r="C27" s="283" t="s">
        <v>32</v>
      </c>
      <c r="D27" s="302" t="s">
        <v>73</v>
      </c>
      <c r="E27" s="281"/>
      <c r="F27" s="284" t="e">
        <f>#REF!</f>
        <v>#REF!</v>
      </c>
      <c r="G27" s="284" t="e">
        <f>#REF!</f>
        <v>#REF!</v>
      </c>
      <c r="H27" s="284">
        <f>L27</f>
        <v>0</v>
      </c>
      <c r="I27" s="284">
        <v>0</v>
      </c>
      <c r="J27" s="284">
        <v>0</v>
      </c>
      <c r="K27" s="285">
        <v>0</v>
      </c>
      <c r="L27" s="284">
        <f>SUM(J27:K27)</f>
        <v>0</v>
      </c>
      <c r="M27" s="284">
        <v>0</v>
      </c>
      <c r="N27" s="285">
        <v>0</v>
      </c>
      <c r="O27" s="284">
        <f>SUM(M27:N27)</f>
        <v>0</v>
      </c>
      <c r="P27" s="284">
        <v>0</v>
      </c>
      <c r="Q27" s="285">
        <v>0</v>
      </c>
      <c r="R27" s="284">
        <f>SUM(P27:Q27)</f>
        <v>0</v>
      </c>
      <c r="S27" s="286">
        <f>L27+O27+R27</f>
        <v>0</v>
      </c>
    </row>
    <row r="28" spans="1:19" s="6" customFormat="1" ht="21" customHeight="1" thickBot="1">
      <c r="A28" s="751" t="s">
        <v>579</v>
      </c>
      <c r="B28" s="752"/>
      <c r="C28" s="752"/>
      <c r="D28" s="752"/>
      <c r="E28" s="753"/>
      <c r="F28" s="271" t="e">
        <f>SUM(F29:F33)</f>
        <v>#REF!</v>
      </c>
      <c r="G28" s="271" t="e">
        <f aca="true" t="shared" si="6" ref="G28:S28">SUM(G29:G33)</f>
        <v>#REF!</v>
      </c>
      <c r="H28" s="271">
        <f t="shared" si="6"/>
        <v>0</v>
      </c>
      <c r="I28" s="271">
        <f t="shared" si="6"/>
        <v>0</v>
      </c>
      <c r="J28" s="271">
        <f t="shared" si="6"/>
        <v>0</v>
      </c>
      <c r="K28" s="271">
        <f t="shared" si="6"/>
        <v>0</v>
      </c>
      <c r="L28" s="271">
        <f t="shared" si="6"/>
        <v>0</v>
      </c>
      <c r="M28" s="271">
        <f t="shared" si="6"/>
        <v>0</v>
      </c>
      <c r="N28" s="271">
        <f t="shared" si="6"/>
        <v>0</v>
      </c>
      <c r="O28" s="271">
        <f t="shared" si="6"/>
        <v>0</v>
      </c>
      <c r="P28" s="271">
        <f t="shared" si="6"/>
        <v>0</v>
      </c>
      <c r="Q28" s="271">
        <f t="shared" si="6"/>
        <v>0</v>
      </c>
      <c r="R28" s="271">
        <f t="shared" si="6"/>
        <v>0</v>
      </c>
      <c r="S28" s="271">
        <f t="shared" si="6"/>
        <v>0</v>
      </c>
    </row>
    <row r="29" spans="1:19" s="57" customFormat="1" ht="30" customHeight="1">
      <c r="A29" s="310" t="s">
        <v>6</v>
      </c>
      <c r="B29" s="302"/>
      <c r="C29" s="303"/>
      <c r="D29" s="302"/>
      <c r="E29" s="303"/>
      <c r="F29" s="290" t="e">
        <f>#REF!+#REF!+#REF!+#REF!</f>
        <v>#REF!</v>
      </c>
      <c r="G29" s="290" t="e">
        <f>#REF!+#REF!+#REF!+#REF!</f>
        <v>#REF!</v>
      </c>
      <c r="H29" s="290">
        <f>I29+S29</f>
        <v>0</v>
      </c>
      <c r="I29" s="290">
        <v>0</v>
      </c>
      <c r="J29" s="290">
        <v>0</v>
      </c>
      <c r="K29" s="292">
        <v>0</v>
      </c>
      <c r="L29" s="290">
        <f>SUM(J29:K29)</f>
        <v>0</v>
      </c>
      <c r="M29" s="290">
        <v>0</v>
      </c>
      <c r="N29" s="292">
        <v>0</v>
      </c>
      <c r="O29" s="284">
        <f>SUM(M29:N29)</f>
        <v>0</v>
      </c>
      <c r="P29" s="284">
        <v>0</v>
      </c>
      <c r="Q29" s="285">
        <v>0</v>
      </c>
      <c r="R29" s="284">
        <f>SUM(P29:Q29)</f>
        <v>0</v>
      </c>
      <c r="S29" s="286">
        <f>L29+O29+R29</f>
        <v>0</v>
      </c>
    </row>
    <row r="30" spans="1:19" s="57" customFormat="1" ht="30" customHeight="1">
      <c r="A30" s="310" t="s">
        <v>6</v>
      </c>
      <c r="B30" s="302"/>
      <c r="C30" s="303"/>
      <c r="D30" s="288"/>
      <c r="E30" s="303"/>
      <c r="F30" s="290" t="e">
        <f>#REF!+#REF!+#REF!+#REF!</f>
        <v>#REF!</v>
      </c>
      <c r="G30" s="290" t="e">
        <f>#REF!+#REF!+#REF!+#REF!</f>
        <v>#REF!</v>
      </c>
      <c r="H30" s="290">
        <f>S30</f>
        <v>0</v>
      </c>
      <c r="I30" s="290">
        <v>0</v>
      </c>
      <c r="J30" s="290">
        <v>0</v>
      </c>
      <c r="K30" s="292">
        <v>0</v>
      </c>
      <c r="L30" s="290">
        <f>SUM(J30:K30)</f>
        <v>0</v>
      </c>
      <c r="M30" s="290">
        <v>0</v>
      </c>
      <c r="N30" s="292">
        <v>0</v>
      </c>
      <c r="O30" s="290">
        <f>SUM(M30:N30)</f>
        <v>0</v>
      </c>
      <c r="P30" s="290">
        <v>0</v>
      </c>
      <c r="Q30" s="292">
        <v>0</v>
      </c>
      <c r="R30" s="290">
        <f>SUM(P30:Q30)</f>
        <v>0</v>
      </c>
      <c r="S30" s="293">
        <f>L30+O30+R30</f>
        <v>0</v>
      </c>
    </row>
    <row r="31" spans="1:19" s="57" customFormat="1" ht="30" customHeight="1">
      <c r="A31" s="301"/>
      <c r="B31" s="302"/>
      <c r="C31" s="303"/>
      <c r="D31" s="288"/>
      <c r="E31" s="303"/>
      <c r="F31" s="290" t="e">
        <f>#REF!+#REF!+#REF!+#REF!</f>
        <v>#REF!</v>
      </c>
      <c r="G31" s="290" t="e">
        <f>#REF!+#REF!+#REF!+#REF!</f>
        <v>#REF!</v>
      </c>
      <c r="H31" s="290">
        <f>S31</f>
        <v>0</v>
      </c>
      <c r="I31" s="290">
        <v>0</v>
      </c>
      <c r="J31" s="290">
        <v>0</v>
      </c>
      <c r="K31" s="292">
        <v>0</v>
      </c>
      <c r="L31" s="290">
        <f>SUM(J31:K31)</f>
        <v>0</v>
      </c>
      <c r="M31" s="290">
        <v>0</v>
      </c>
      <c r="N31" s="292">
        <v>0</v>
      </c>
      <c r="O31" s="290">
        <f>SUM(M31:N31)</f>
        <v>0</v>
      </c>
      <c r="P31" s="290">
        <v>0</v>
      </c>
      <c r="Q31" s="292">
        <v>0</v>
      </c>
      <c r="R31" s="290">
        <f>SUM(P31:Q31)</f>
        <v>0</v>
      </c>
      <c r="S31" s="293">
        <f>L31+O31+R31</f>
        <v>0</v>
      </c>
    </row>
    <row r="32" spans="1:19" s="57" customFormat="1" ht="30" customHeight="1" hidden="1">
      <c r="A32" s="287"/>
      <c r="B32" s="311"/>
      <c r="C32" s="289"/>
      <c r="D32" s="288"/>
      <c r="E32" s="289"/>
      <c r="F32" s="290" t="e">
        <f>#REF!+#REF!+#REF!+#REF!</f>
        <v>#REF!</v>
      </c>
      <c r="G32" s="290" t="e">
        <f>#REF!+#REF!+#REF!+#REF!</f>
        <v>#REF!</v>
      </c>
      <c r="H32" s="290">
        <f>S32</f>
        <v>0</v>
      </c>
      <c r="I32" s="290">
        <v>0</v>
      </c>
      <c r="J32" s="290">
        <v>0</v>
      </c>
      <c r="K32" s="292">
        <v>0</v>
      </c>
      <c r="L32" s="290">
        <f>SUM(J32:K32)</f>
        <v>0</v>
      </c>
      <c r="M32" s="290">
        <v>0</v>
      </c>
      <c r="N32" s="292">
        <v>0</v>
      </c>
      <c r="O32" s="290">
        <f>SUM(M32:N32)</f>
        <v>0</v>
      </c>
      <c r="P32" s="290">
        <v>0</v>
      </c>
      <c r="Q32" s="292">
        <v>0</v>
      </c>
      <c r="R32" s="290">
        <f>SUM(P32:Q32)</f>
        <v>0</v>
      </c>
      <c r="S32" s="293">
        <f>L32+O32+R32</f>
        <v>0</v>
      </c>
    </row>
    <row r="33" spans="1:19" s="57" customFormat="1" ht="30" customHeight="1" hidden="1">
      <c r="A33" s="294"/>
      <c r="B33" s="295"/>
      <c r="C33" s="296"/>
      <c r="D33" s="295"/>
      <c r="E33" s="296"/>
      <c r="F33" s="297" t="e">
        <f>#REF!+#REF!+#REF!+#REF!</f>
        <v>#REF!</v>
      </c>
      <c r="G33" s="297" t="e">
        <f>#REF!+#REF!+#REF!+#REF!</f>
        <v>#REF!</v>
      </c>
      <c r="H33" s="297">
        <f>S33</f>
        <v>0</v>
      </c>
      <c r="I33" s="297">
        <v>0</v>
      </c>
      <c r="J33" s="297">
        <v>0</v>
      </c>
      <c r="K33" s="298">
        <v>0</v>
      </c>
      <c r="L33" s="297">
        <f>SUM(J33:K33)</f>
        <v>0</v>
      </c>
      <c r="M33" s="297">
        <v>0</v>
      </c>
      <c r="N33" s="298">
        <v>0</v>
      </c>
      <c r="O33" s="297">
        <f>SUM(M33:N33)</f>
        <v>0</v>
      </c>
      <c r="P33" s="297">
        <v>0</v>
      </c>
      <c r="Q33" s="298">
        <v>0</v>
      </c>
      <c r="R33" s="297">
        <f>SUM(P33:Q33)</f>
        <v>0</v>
      </c>
      <c r="S33" s="299">
        <f>L33+O33+R33</f>
        <v>0</v>
      </c>
    </row>
    <row r="34" spans="1:18" s="57" customFormat="1" ht="12.75" customHeight="1">
      <c r="A34" s="52"/>
      <c r="B34" s="52"/>
      <c r="C34" s="54"/>
      <c r="D34" s="54"/>
      <c r="E34" s="55"/>
      <c r="F34" s="56"/>
      <c r="G34" s="56"/>
      <c r="H34" s="56"/>
      <c r="I34" s="56"/>
      <c r="J34" s="56"/>
      <c r="K34" s="56"/>
      <c r="L34" s="56"/>
      <c r="M34" s="56"/>
      <c r="N34" s="56"/>
      <c r="O34" s="56"/>
      <c r="P34" s="56"/>
      <c r="Q34" s="56"/>
      <c r="R34" s="56"/>
    </row>
    <row r="35" spans="1:19" s="75" customFormat="1" ht="15" customHeight="1">
      <c r="A35" s="74" t="s">
        <v>169</v>
      </c>
      <c r="B35" s="745" t="s">
        <v>4</v>
      </c>
      <c r="C35" s="746"/>
      <c r="D35" s="746"/>
      <c r="E35" s="746"/>
      <c r="F35" s="746"/>
      <c r="G35" s="746"/>
      <c r="H35" s="746"/>
      <c r="I35" s="746"/>
      <c r="J35" s="746"/>
      <c r="K35" s="746"/>
      <c r="L35" s="746"/>
      <c r="M35" s="746"/>
      <c r="N35" s="746"/>
      <c r="O35" s="746"/>
      <c r="P35" s="746"/>
      <c r="Q35" s="746"/>
      <c r="R35" s="746"/>
      <c r="S35" s="746"/>
    </row>
    <row r="36" spans="1:18" s="76" customFormat="1" ht="12.75" customHeight="1">
      <c r="A36" s="60"/>
      <c r="B36" s="58"/>
      <c r="C36" s="60"/>
      <c r="D36" s="60"/>
      <c r="E36" s="60"/>
      <c r="F36" s="61"/>
      <c r="G36" s="61"/>
      <c r="H36" s="62"/>
      <c r="I36" s="62"/>
      <c r="J36" s="62"/>
      <c r="K36" s="62"/>
      <c r="L36" s="62"/>
      <c r="M36" s="62"/>
      <c r="N36" s="62"/>
      <c r="O36" s="62"/>
      <c r="P36" s="62"/>
      <c r="Q36" s="62"/>
      <c r="R36" s="62"/>
    </row>
    <row r="37" spans="1:19" s="75" customFormat="1" ht="15" customHeight="1">
      <c r="A37" s="77"/>
      <c r="B37" s="745" t="s">
        <v>604</v>
      </c>
      <c r="C37" s="746"/>
      <c r="D37" s="746"/>
      <c r="E37" s="746"/>
      <c r="F37" s="746"/>
      <c r="G37" s="746"/>
      <c r="H37" s="746"/>
      <c r="I37" s="746"/>
      <c r="J37" s="746"/>
      <c r="K37" s="746"/>
      <c r="L37" s="746"/>
      <c r="M37" s="746"/>
      <c r="N37" s="746"/>
      <c r="O37" s="746"/>
      <c r="P37" s="746"/>
      <c r="Q37" s="746"/>
      <c r="R37" s="746"/>
      <c r="S37" s="746"/>
    </row>
    <row r="38" spans="1:18" s="76" customFormat="1" ht="12.75" customHeight="1">
      <c r="A38" s="60"/>
      <c r="B38" s="58"/>
      <c r="C38" s="60"/>
      <c r="D38" s="60"/>
      <c r="E38" s="60"/>
      <c r="F38" s="61"/>
      <c r="G38" s="61"/>
      <c r="H38" s="62"/>
      <c r="I38" s="62"/>
      <c r="J38" s="62"/>
      <c r="K38" s="62"/>
      <c r="L38" s="62"/>
      <c r="M38" s="62"/>
      <c r="N38" s="62"/>
      <c r="O38" s="62"/>
      <c r="P38" s="62"/>
      <c r="Q38" s="62"/>
      <c r="R38" s="62"/>
    </row>
    <row r="39" spans="1:19" s="75" customFormat="1" ht="15" customHeight="1">
      <c r="A39" s="59" t="s">
        <v>5</v>
      </c>
      <c r="B39" s="747" t="s">
        <v>61</v>
      </c>
      <c r="C39" s="747"/>
      <c r="D39" s="747"/>
      <c r="E39" s="747"/>
      <c r="F39" s="747"/>
      <c r="G39" s="747"/>
      <c r="H39" s="747"/>
      <c r="I39" s="747"/>
      <c r="J39" s="747"/>
      <c r="K39" s="747"/>
      <c r="L39" s="747"/>
      <c r="M39" s="747"/>
      <c r="N39" s="747"/>
      <c r="O39" s="747"/>
      <c r="P39" s="747"/>
      <c r="Q39" s="747"/>
      <c r="R39" s="747"/>
      <c r="S39" s="747"/>
    </row>
    <row r="41" spans="2:6" ht="12.75" customHeight="1">
      <c r="B41" s="580" t="s">
        <v>609</v>
      </c>
      <c r="C41" s="580"/>
      <c r="D41" s="580"/>
      <c r="E41" s="580"/>
      <c r="F41" s="580"/>
    </row>
    <row r="42" spans="2:6" ht="12.75" customHeight="1">
      <c r="B42" s="580" t="s">
        <v>610</v>
      </c>
      <c r="C42" s="580"/>
      <c r="D42" s="580"/>
      <c r="E42" s="580"/>
      <c r="F42" s="580"/>
    </row>
  </sheetData>
  <sheetProtection/>
  <mergeCells count="34">
    <mergeCell ref="B37:S37"/>
    <mergeCell ref="B39:S39"/>
    <mergeCell ref="A9:S9"/>
    <mergeCell ref="P12:S12"/>
    <mergeCell ref="J13:L13"/>
    <mergeCell ref="M13:O13"/>
    <mergeCell ref="P13:R13"/>
    <mergeCell ref="S13:S15"/>
    <mergeCell ref="I14:I15"/>
    <mergeCell ref="J14:J15"/>
    <mergeCell ref="L14:L15"/>
    <mergeCell ref="M14:M15"/>
    <mergeCell ref="A16:E16"/>
    <mergeCell ref="A19:E19"/>
    <mergeCell ref="A21:E21"/>
    <mergeCell ref="Q14:Q15"/>
    <mergeCell ref="K14:K15"/>
    <mergeCell ref="R14:R15"/>
    <mergeCell ref="B35:S35"/>
    <mergeCell ref="P14:P15"/>
    <mergeCell ref="A26:E26"/>
    <mergeCell ref="A28:E28"/>
    <mergeCell ref="N14:N15"/>
    <mergeCell ref="O14:O15"/>
    <mergeCell ref="A23:E23"/>
    <mergeCell ref="F14:G14"/>
    <mergeCell ref="H14:H15"/>
    <mergeCell ref="F13:H13"/>
    <mergeCell ref="A25:E25"/>
    <mergeCell ref="A13:A15"/>
    <mergeCell ref="B13:B15"/>
    <mergeCell ref="C13:C15"/>
    <mergeCell ref="D13:D15"/>
    <mergeCell ref="E13:E15"/>
  </mergeCells>
  <printOptions horizontalCentered="1"/>
  <pageMargins left="0" right="0" top="0.5905511811023623" bottom="0.07874015748031496" header="0" footer="0"/>
  <pageSetup horizontalDpi="300" verticalDpi="300" orientation="landscape" paperSize="9" scale="63"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3:K321"/>
  <sheetViews>
    <sheetView zoomScalePageLayoutView="0" workbookViewId="0" topLeftCell="A19">
      <selection activeCell="C14" sqref="C14:K14"/>
    </sheetView>
  </sheetViews>
  <sheetFormatPr defaultColWidth="9.140625" defaultRowHeight="12.75"/>
  <cols>
    <col min="1" max="1" width="23.00390625" style="64" customWidth="1"/>
    <col min="2" max="2" width="49.7109375" style="64" customWidth="1"/>
    <col min="3" max="9" width="8.7109375" style="84" customWidth="1"/>
    <col min="10" max="10" width="6.421875" style="84" customWidth="1"/>
    <col min="11" max="11" width="8.7109375" style="84" customWidth="1"/>
    <col min="12" max="16384" width="9.140625" style="64" customWidth="1"/>
  </cols>
  <sheetData>
    <row r="1" ht="12" customHeight="1"/>
    <row r="2" ht="12.75" customHeight="1"/>
    <row r="3" spans="1:11" ht="15" customHeight="1">
      <c r="A3" s="86"/>
      <c r="B3" s="179"/>
      <c r="C3" s="159"/>
      <c r="D3" s="159"/>
      <c r="E3" s="159"/>
      <c r="F3" s="159"/>
      <c r="G3" s="159"/>
      <c r="H3" s="159"/>
      <c r="I3" s="159"/>
      <c r="J3" s="159"/>
      <c r="K3" s="159"/>
    </row>
    <row r="4" spans="1:11" ht="12.75" customHeight="1">
      <c r="A4" s="712" t="s">
        <v>114</v>
      </c>
      <c r="B4" s="712"/>
      <c r="C4" s="712"/>
      <c r="D4" s="712"/>
      <c r="E4" s="712"/>
      <c r="F4" s="712"/>
      <c r="G4" s="712"/>
      <c r="H4" s="712"/>
      <c r="I4" s="712"/>
      <c r="J4" s="712"/>
      <c r="K4" s="712"/>
    </row>
    <row r="5" ht="12.75" customHeight="1"/>
    <row r="6" spans="8:11" ht="12.75" customHeight="1" thickBot="1">
      <c r="H6" s="713" t="s">
        <v>575</v>
      </c>
      <c r="I6" s="714"/>
      <c r="J6" s="714"/>
      <c r="K6" s="714"/>
    </row>
    <row r="7" spans="1:11" ht="19.5" customHeight="1" thickBot="1">
      <c r="A7" s="715" t="s">
        <v>146</v>
      </c>
      <c r="B7" s="716"/>
      <c r="C7" s="717" t="s">
        <v>175</v>
      </c>
      <c r="D7" s="718"/>
      <c r="E7" s="718"/>
      <c r="F7" s="718"/>
      <c r="G7" s="718"/>
      <c r="H7" s="718"/>
      <c r="I7" s="718"/>
      <c r="J7" s="718"/>
      <c r="K7" s="719"/>
    </row>
    <row r="8" spans="1:11" ht="19.5" customHeight="1" thickBot="1">
      <c r="A8" s="715" t="s">
        <v>147</v>
      </c>
      <c r="B8" s="716"/>
      <c r="C8" s="717" t="s">
        <v>33</v>
      </c>
      <c r="D8" s="718"/>
      <c r="E8" s="718"/>
      <c r="F8" s="718"/>
      <c r="G8" s="718"/>
      <c r="H8" s="718"/>
      <c r="I8" s="718"/>
      <c r="J8" s="718"/>
      <c r="K8" s="719"/>
    </row>
    <row r="9" spans="1:11" ht="19.5" customHeight="1">
      <c r="A9" s="223" t="s">
        <v>148</v>
      </c>
      <c r="B9" s="89" t="s">
        <v>149</v>
      </c>
      <c r="C9" s="703" t="s">
        <v>202</v>
      </c>
      <c r="D9" s="704"/>
      <c r="E9" s="704"/>
      <c r="F9" s="704"/>
      <c r="G9" s="704"/>
      <c r="H9" s="704"/>
      <c r="I9" s="704"/>
      <c r="J9" s="704"/>
      <c r="K9" s="705"/>
    </row>
    <row r="10" spans="1:11" ht="19.5" customHeight="1">
      <c r="A10" s="224"/>
      <c r="B10" s="90" t="s">
        <v>150</v>
      </c>
      <c r="C10" s="706" t="s">
        <v>203</v>
      </c>
      <c r="D10" s="707"/>
      <c r="E10" s="707"/>
      <c r="F10" s="707"/>
      <c r="G10" s="707"/>
      <c r="H10" s="707"/>
      <c r="I10" s="707"/>
      <c r="J10" s="707"/>
      <c r="K10" s="708"/>
    </row>
    <row r="11" spans="1:11" ht="19.5" customHeight="1">
      <c r="A11" s="224"/>
      <c r="B11" s="90" t="s">
        <v>151</v>
      </c>
      <c r="C11" s="709" t="s">
        <v>32</v>
      </c>
      <c r="D11" s="710"/>
      <c r="E11" s="710"/>
      <c r="F11" s="710"/>
      <c r="G11" s="710"/>
      <c r="H11" s="710"/>
      <c r="I11" s="710"/>
      <c r="J11" s="710"/>
      <c r="K11" s="711"/>
    </row>
    <row r="12" spans="1:11" ht="19.5" customHeight="1">
      <c r="A12" s="224"/>
      <c r="B12" s="90" t="s">
        <v>182</v>
      </c>
      <c r="C12" s="709" t="s">
        <v>580</v>
      </c>
      <c r="D12" s="710"/>
      <c r="E12" s="710"/>
      <c r="F12" s="710"/>
      <c r="G12" s="710"/>
      <c r="H12" s="710"/>
      <c r="I12" s="710"/>
      <c r="J12" s="710"/>
      <c r="K12" s="711"/>
    </row>
    <row r="13" spans="1:11" ht="19.5" customHeight="1">
      <c r="A13" s="224"/>
      <c r="B13" s="90" t="s">
        <v>152</v>
      </c>
      <c r="C13" s="709" t="s">
        <v>307</v>
      </c>
      <c r="D13" s="710"/>
      <c r="E13" s="710"/>
      <c r="F13" s="710"/>
      <c r="G13" s="710"/>
      <c r="H13" s="710"/>
      <c r="I13" s="710"/>
      <c r="J13" s="710"/>
      <c r="K13" s="711"/>
    </row>
    <row r="14" spans="1:11" ht="19.5" customHeight="1">
      <c r="A14" s="224"/>
      <c r="B14" s="90" t="s">
        <v>198</v>
      </c>
      <c r="C14" s="694">
        <f>C15+C16+C17+C18</f>
        <v>18000</v>
      </c>
      <c r="D14" s="695"/>
      <c r="E14" s="695"/>
      <c r="F14" s="695"/>
      <c r="G14" s="695"/>
      <c r="H14" s="695"/>
      <c r="I14" s="695"/>
      <c r="J14" s="695"/>
      <c r="K14" s="696"/>
    </row>
    <row r="15" spans="1:11" ht="19.5" customHeight="1">
      <c r="A15" s="224"/>
      <c r="B15" s="90" t="s">
        <v>572</v>
      </c>
      <c r="C15" s="694">
        <v>18000</v>
      </c>
      <c r="D15" s="695"/>
      <c r="E15" s="695"/>
      <c r="F15" s="695"/>
      <c r="G15" s="695"/>
      <c r="H15" s="695"/>
      <c r="I15" s="695"/>
      <c r="J15" s="695"/>
      <c r="K15" s="696"/>
    </row>
    <row r="16" spans="1:11" ht="19.5" customHeight="1">
      <c r="A16" s="224"/>
      <c r="B16" s="90" t="s">
        <v>303</v>
      </c>
      <c r="C16" s="694"/>
      <c r="D16" s="695"/>
      <c r="E16" s="695"/>
      <c r="F16" s="695"/>
      <c r="G16" s="695"/>
      <c r="H16" s="695"/>
      <c r="I16" s="695"/>
      <c r="J16" s="695"/>
      <c r="K16" s="696"/>
    </row>
    <row r="17" spans="1:11" ht="19.5" customHeight="1">
      <c r="A17" s="224"/>
      <c r="B17" s="90" t="s">
        <v>421</v>
      </c>
      <c r="C17" s="694"/>
      <c r="D17" s="695"/>
      <c r="E17" s="695"/>
      <c r="F17" s="695"/>
      <c r="G17" s="695"/>
      <c r="H17" s="695"/>
      <c r="I17" s="695"/>
      <c r="J17" s="695"/>
      <c r="K17" s="696"/>
    </row>
    <row r="18" spans="1:11" ht="19.5" customHeight="1" thickBot="1">
      <c r="A18" s="225"/>
      <c r="B18" s="91" t="s">
        <v>581</v>
      </c>
      <c r="C18" s="694"/>
      <c r="D18" s="695"/>
      <c r="E18" s="695"/>
      <c r="F18" s="695"/>
      <c r="G18" s="695"/>
      <c r="H18" s="695"/>
      <c r="I18" s="695"/>
      <c r="J18" s="695"/>
      <c r="K18" s="696"/>
    </row>
    <row r="19" spans="1:11" ht="19.5" customHeight="1" thickBot="1">
      <c r="A19" s="697" t="s">
        <v>153</v>
      </c>
      <c r="B19" s="698"/>
      <c r="C19" s="698"/>
      <c r="D19" s="698"/>
      <c r="E19" s="698"/>
      <c r="F19" s="698"/>
      <c r="G19" s="698"/>
      <c r="H19" s="698"/>
      <c r="I19" s="698"/>
      <c r="J19" s="698"/>
      <c r="K19" s="699"/>
    </row>
    <row r="20" spans="1:11" ht="19.5" customHeight="1">
      <c r="A20" s="700" t="s">
        <v>183</v>
      </c>
      <c r="B20" s="701"/>
      <c r="C20" s="701"/>
      <c r="D20" s="701"/>
      <c r="E20" s="701"/>
      <c r="F20" s="701"/>
      <c r="G20" s="701"/>
      <c r="H20" s="701"/>
      <c r="I20" s="701"/>
      <c r="J20" s="701"/>
      <c r="K20" s="702"/>
    </row>
    <row r="21" spans="1:11" ht="19.5" customHeight="1" thickBot="1">
      <c r="A21" s="682" t="s">
        <v>74</v>
      </c>
      <c r="B21" s="683"/>
      <c r="C21" s="684"/>
      <c r="D21" s="684"/>
      <c r="E21" s="684"/>
      <c r="F21" s="684"/>
      <c r="G21" s="684"/>
      <c r="H21" s="684"/>
      <c r="I21" s="684"/>
      <c r="J21" s="684"/>
      <c r="K21" s="685"/>
    </row>
    <row r="22" spans="1:11" ht="19.5" customHeight="1" thickBot="1">
      <c r="A22" s="628" t="s">
        <v>75</v>
      </c>
      <c r="B22" s="686"/>
      <c r="C22" s="687" t="s">
        <v>304</v>
      </c>
      <c r="D22" s="688"/>
      <c r="E22" s="689"/>
      <c r="F22" s="687" t="s">
        <v>428</v>
      </c>
      <c r="G22" s="688"/>
      <c r="H22" s="689"/>
      <c r="I22" s="687" t="s">
        <v>583</v>
      </c>
      <c r="J22" s="688"/>
      <c r="K22" s="689"/>
    </row>
    <row r="23" spans="1:11" ht="27" customHeight="1">
      <c r="A23" s="690" t="s">
        <v>184</v>
      </c>
      <c r="B23" s="692" t="s">
        <v>185</v>
      </c>
      <c r="C23" s="676" t="s">
        <v>50</v>
      </c>
      <c r="D23" s="677"/>
      <c r="E23" s="674" t="s">
        <v>51</v>
      </c>
      <c r="F23" s="676" t="s">
        <v>50</v>
      </c>
      <c r="G23" s="677"/>
      <c r="H23" s="674" t="s">
        <v>51</v>
      </c>
      <c r="I23" s="676" t="s">
        <v>50</v>
      </c>
      <c r="J23" s="677"/>
      <c r="K23" s="674" t="s">
        <v>51</v>
      </c>
    </row>
    <row r="24" spans="1:11" ht="19.5" customHeight="1" thickBot="1">
      <c r="A24" s="691"/>
      <c r="B24" s="693"/>
      <c r="C24" s="112" t="s">
        <v>52</v>
      </c>
      <c r="D24" s="113" t="s">
        <v>53</v>
      </c>
      <c r="E24" s="675"/>
      <c r="F24" s="112" t="s">
        <v>52</v>
      </c>
      <c r="G24" s="113" t="s">
        <v>53</v>
      </c>
      <c r="H24" s="675"/>
      <c r="I24" s="112" t="s">
        <v>52</v>
      </c>
      <c r="J24" s="113" t="s">
        <v>53</v>
      </c>
      <c r="K24" s="675"/>
    </row>
    <row r="25" spans="1:11" ht="19.5" customHeight="1">
      <c r="A25" s="653" t="s">
        <v>210</v>
      </c>
      <c r="B25" s="101"/>
      <c r="C25" s="94"/>
      <c r="D25" s="92"/>
      <c r="E25" s="226"/>
      <c r="F25" s="94"/>
      <c r="G25" s="92"/>
      <c r="H25" s="226"/>
      <c r="I25" s="94"/>
      <c r="J25" s="92"/>
      <c r="K25" s="226"/>
    </row>
    <row r="26" spans="1:11" ht="19.5" customHeight="1" thickBot="1">
      <c r="A26" s="654"/>
      <c r="B26" s="105"/>
      <c r="C26" s="97"/>
      <c r="D26" s="95"/>
      <c r="E26" s="96"/>
      <c r="F26" s="97"/>
      <c r="G26" s="95"/>
      <c r="H26" s="96"/>
      <c r="I26" s="97"/>
      <c r="J26" s="95"/>
      <c r="K26" s="96"/>
    </row>
    <row r="27" spans="1:11" ht="19.5" customHeight="1" hidden="1" thickBot="1">
      <c r="A27" s="654"/>
      <c r="B27" s="102"/>
      <c r="C27" s="97"/>
      <c r="D27" s="95"/>
      <c r="E27" s="96"/>
      <c r="F27" s="97"/>
      <c r="G27" s="95"/>
      <c r="H27" s="96"/>
      <c r="I27" s="97"/>
      <c r="J27" s="95"/>
      <c r="K27" s="96"/>
    </row>
    <row r="28" spans="1:11" ht="19.5" customHeight="1" hidden="1" thickBot="1">
      <c r="A28" s="654"/>
      <c r="B28" s="102"/>
      <c r="C28" s="97"/>
      <c r="D28" s="95"/>
      <c r="E28" s="96"/>
      <c r="F28" s="97"/>
      <c r="G28" s="95"/>
      <c r="H28" s="96"/>
      <c r="I28" s="97"/>
      <c r="J28" s="95"/>
      <c r="K28" s="96"/>
    </row>
    <row r="29" spans="1:11" ht="19.5" customHeight="1" hidden="1">
      <c r="A29" s="654"/>
      <c r="B29" s="103"/>
      <c r="C29" s="98"/>
      <c r="D29" s="99"/>
      <c r="E29" s="100"/>
      <c r="F29" s="97"/>
      <c r="G29" s="99"/>
      <c r="H29" s="96"/>
      <c r="I29" s="97"/>
      <c r="J29" s="99"/>
      <c r="K29" s="96"/>
    </row>
    <row r="30" spans="1:11" ht="19.5" customHeight="1" thickBot="1">
      <c r="A30" s="655"/>
      <c r="B30" s="81" t="s">
        <v>192</v>
      </c>
      <c r="C30" s="106">
        <f>SUM(C25:C29)</f>
        <v>0</v>
      </c>
      <c r="D30" s="107"/>
      <c r="E30" s="111">
        <f>SUM(E25:E29)</f>
        <v>0</v>
      </c>
      <c r="F30" s="106"/>
      <c r="G30" s="107"/>
      <c r="H30" s="111"/>
      <c r="I30" s="106"/>
      <c r="J30" s="107"/>
      <c r="K30" s="111">
        <f>SUM(K25:K29)</f>
        <v>0</v>
      </c>
    </row>
    <row r="31" spans="1:11" ht="19.5" customHeight="1" thickBot="1">
      <c r="A31" s="644" t="s">
        <v>74</v>
      </c>
      <c r="B31" s="645"/>
      <c r="C31" s="108">
        <f>C30</f>
        <v>0</v>
      </c>
      <c r="D31" s="109"/>
      <c r="E31" s="110">
        <f>E30</f>
        <v>0</v>
      </c>
      <c r="F31" s="108">
        <f>F30</f>
        <v>0</v>
      </c>
      <c r="G31" s="109"/>
      <c r="H31" s="110">
        <f>H30</f>
        <v>0</v>
      </c>
      <c r="I31" s="108">
        <f>I30</f>
        <v>0</v>
      </c>
      <c r="J31" s="109"/>
      <c r="K31" s="110">
        <f>K30</f>
        <v>0</v>
      </c>
    </row>
    <row r="32" spans="1:11" ht="19.5" customHeight="1" thickBot="1">
      <c r="A32" s="25"/>
      <c r="B32" s="26"/>
      <c r="C32" s="27"/>
      <c r="D32" s="27"/>
      <c r="E32" s="27"/>
      <c r="F32" s="27"/>
      <c r="G32" s="27"/>
      <c r="H32" s="27"/>
      <c r="I32" s="27"/>
      <c r="J32" s="27"/>
      <c r="K32" s="28"/>
    </row>
    <row r="33" spans="1:11" ht="19.5" customHeight="1" thickBot="1">
      <c r="A33" s="678" t="s">
        <v>186</v>
      </c>
      <c r="B33" s="679"/>
      <c r="C33" s="680"/>
      <c r="D33" s="680"/>
      <c r="E33" s="680"/>
      <c r="F33" s="680"/>
      <c r="G33" s="680"/>
      <c r="H33" s="680"/>
      <c r="I33" s="680"/>
      <c r="J33" s="680"/>
      <c r="K33" s="681"/>
    </row>
    <row r="34" spans="1:11" ht="19.5" customHeight="1">
      <c r="A34" s="653" t="s">
        <v>211</v>
      </c>
      <c r="B34" s="101"/>
      <c r="C34" s="94"/>
      <c r="D34" s="92"/>
      <c r="E34" s="227"/>
      <c r="F34" s="94"/>
      <c r="G34" s="92"/>
      <c r="H34" s="228"/>
      <c r="I34" s="94"/>
      <c r="J34" s="92"/>
      <c r="K34" s="93"/>
    </row>
    <row r="35" spans="1:11" ht="19.5" customHeight="1">
      <c r="A35" s="654"/>
      <c r="B35" s="105"/>
      <c r="C35" s="97"/>
      <c r="D35" s="95"/>
      <c r="E35" s="229"/>
      <c r="F35" s="97"/>
      <c r="G35" s="95"/>
      <c r="H35" s="96"/>
      <c r="I35" s="97"/>
      <c r="J35" s="95"/>
      <c r="K35" s="96"/>
    </row>
    <row r="36" spans="1:11" ht="19.5" customHeight="1">
      <c r="A36" s="654"/>
      <c r="B36" s="102"/>
      <c r="C36" s="97"/>
      <c r="D36" s="95"/>
      <c r="E36" s="96"/>
      <c r="F36" s="97"/>
      <c r="G36" s="95"/>
      <c r="H36" s="229"/>
      <c r="I36" s="97"/>
      <c r="J36" s="95"/>
      <c r="K36" s="96"/>
    </row>
    <row r="37" spans="1:11" ht="19.5" customHeight="1">
      <c r="A37" s="654"/>
      <c r="B37" s="102"/>
      <c r="C37" s="97"/>
      <c r="D37" s="95"/>
      <c r="E37" s="229"/>
      <c r="F37" s="97"/>
      <c r="G37" s="95"/>
      <c r="H37" s="96"/>
      <c r="I37" s="97"/>
      <c r="J37" s="95"/>
      <c r="K37" s="96"/>
    </row>
    <row r="38" spans="1:11" ht="19.5" customHeight="1" thickBot="1">
      <c r="A38" s="654"/>
      <c r="B38" s="103"/>
      <c r="C38" s="98"/>
      <c r="D38" s="99"/>
      <c r="E38" s="230"/>
      <c r="F38" s="97"/>
      <c r="G38" s="99"/>
      <c r="H38" s="231"/>
      <c r="I38" s="97"/>
      <c r="J38" s="99"/>
      <c r="K38" s="96"/>
    </row>
    <row r="39" spans="1:11" ht="19.5" customHeight="1" thickBot="1">
      <c r="A39" s="655"/>
      <c r="B39" s="81" t="s">
        <v>192</v>
      </c>
      <c r="C39" s="106">
        <f>SUM(C34:C38)</f>
        <v>0</v>
      </c>
      <c r="D39" s="107"/>
      <c r="E39" s="111">
        <f>SUM(E34:E38)</f>
        <v>0</v>
      </c>
      <c r="F39" s="106">
        <f>SUM(F34:F38)</f>
        <v>0</v>
      </c>
      <c r="G39" s="107"/>
      <c r="H39" s="111">
        <f>SUM(H34:H38)</f>
        <v>0</v>
      </c>
      <c r="I39" s="106">
        <f>SUM(I34:I38)</f>
        <v>0</v>
      </c>
      <c r="J39" s="107"/>
      <c r="K39" s="111">
        <f>SUM(K34:K38)</f>
        <v>0</v>
      </c>
    </row>
    <row r="40" spans="1:11" ht="19.5" customHeight="1" thickBot="1">
      <c r="A40" s="25"/>
      <c r="B40" s="26"/>
      <c r="C40" s="27"/>
      <c r="D40" s="27"/>
      <c r="E40" s="27"/>
      <c r="F40" s="27"/>
      <c r="G40" s="27"/>
      <c r="H40" s="27"/>
      <c r="I40" s="27"/>
      <c r="J40" s="27"/>
      <c r="K40" s="28"/>
    </row>
    <row r="41" spans="1:11" ht="19.5" customHeight="1">
      <c r="A41" s="653" t="s">
        <v>233</v>
      </c>
      <c r="B41" s="101"/>
      <c r="C41" s="94"/>
      <c r="D41" s="92"/>
      <c r="E41" s="93"/>
      <c r="F41" s="94"/>
      <c r="G41" s="92"/>
      <c r="H41" s="228"/>
      <c r="I41" s="94"/>
      <c r="J41" s="92"/>
      <c r="K41" s="93"/>
    </row>
    <row r="42" spans="1:11" ht="19.5" customHeight="1">
      <c r="A42" s="654"/>
      <c r="B42" s="105"/>
      <c r="C42" s="97"/>
      <c r="D42" s="95"/>
      <c r="E42" s="96"/>
      <c r="F42" s="97"/>
      <c r="G42" s="95"/>
      <c r="H42" s="96"/>
      <c r="I42" s="97"/>
      <c r="J42" s="95"/>
      <c r="K42" s="96"/>
    </row>
    <row r="43" spans="1:11" ht="19.5" customHeight="1">
      <c r="A43" s="654"/>
      <c r="B43" s="102"/>
      <c r="C43" s="97"/>
      <c r="D43" s="95"/>
      <c r="E43" s="96"/>
      <c r="F43" s="97"/>
      <c r="G43" s="95"/>
      <c r="H43" s="96"/>
      <c r="I43" s="97"/>
      <c r="J43" s="95"/>
      <c r="K43" s="96"/>
    </row>
    <row r="44" spans="1:11" ht="19.5" customHeight="1">
      <c r="A44" s="654"/>
      <c r="B44" s="102"/>
      <c r="C44" s="97"/>
      <c r="D44" s="95"/>
      <c r="E44" s="96"/>
      <c r="F44" s="97"/>
      <c r="G44" s="95"/>
      <c r="H44" s="96"/>
      <c r="I44" s="97"/>
      <c r="J44" s="95"/>
      <c r="K44" s="96"/>
    </row>
    <row r="45" spans="1:11" ht="19.5" customHeight="1" thickBot="1">
      <c r="A45" s="654"/>
      <c r="B45" s="103"/>
      <c r="C45" s="98"/>
      <c r="D45" s="99"/>
      <c r="E45" s="100"/>
      <c r="F45" s="97"/>
      <c r="G45" s="95"/>
      <c r="H45" s="96"/>
      <c r="I45" s="97"/>
      <c r="J45" s="95"/>
      <c r="K45" s="96"/>
    </row>
    <row r="46" spans="1:11" ht="19.5" customHeight="1" thickBot="1">
      <c r="A46" s="655"/>
      <c r="B46" s="81" t="s">
        <v>192</v>
      </c>
      <c r="C46" s="106">
        <f>SUM(C41:C45)</f>
        <v>0</v>
      </c>
      <c r="D46" s="107"/>
      <c r="E46" s="111">
        <f>SUM(E41:E45)</f>
        <v>0</v>
      </c>
      <c r="F46" s="106">
        <f>SUM(F41:F45)</f>
        <v>0</v>
      </c>
      <c r="G46" s="107"/>
      <c r="H46" s="111">
        <f>SUM(H41:H45)</f>
        <v>0</v>
      </c>
      <c r="I46" s="106">
        <f>SUM(I41:I45)</f>
        <v>0</v>
      </c>
      <c r="J46" s="107"/>
      <c r="K46" s="111">
        <f>SUM(K41:K45)</f>
        <v>0</v>
      </c>
    </row>
    <row r="47" spans="1:11" ht="19.5" customHeight="1" thickBot="1">
      <c r="A47" s="25"/>
      <c r="B47" s="181"/>
      <c r="C47" s="27"/>
      <c r="D47" s="27"/>
      <c r="E47" s="27"/>
      <c r="F47" s="27"/>
      <c r="G47" s="27"/>
      <c r="H47" s="27"/>
      <c r="I47" s="27"/>
      <c r="J47" s="27"/>
      <c r="K47" s="28"/>
    </row>
    <row r="48" spans="1:11" ht="19.5" customHeight="1">
      <c r="A48" s="660" t="s">
        <v>212</v>
      </c>
      <c r="B48" s="326" t="s">
        <v>429</v>
      </c>
      <c r="C48" s="232"/>
      <c r="D48" s="92"/>
      <c r="E48" s="93"/>
      <c r="F48" s="94"/>
      <c r="G48" s="92"/>
      <c r="H48" s="93"/>
      <c r="I48" s="94"/>
      <c r="J48" s="92"/>
      <c r="K48" s="93"/>
    </row>
    <row r="49" spans="1:11" ht="19.5" customHeight="1">
      <c r="A49" s="661"/>
      <c r="B49" s="233"/>
      <c r="C49" s="234"/>
      <c r="D49" s="115"/>
      <c r="E49" s="116"/>
      <c r="F49" s="114"/>
      <c r="G49" s="115"/>
      <c r="H49" s="116"/>
      <c r="I49" s="114"/>
      <c r="J49" s="115"/>
      <c r="K49" s="116"/>
    </row>
    <row r="50" spans="1:11" ht="19.5" customHeight="1">
      <c r="A50" s="661"/>
      <c r="B50" s="233"/>
      <c r="C50" s="234"/>
      <c r="D50" s="115"/>
      <c r="E50" s="116"/>
      <c r="F50" s="234"/>
      <c r="G50" s="115"/>
      <c r="H50" s="116"/>
      <c r="I50" s="234"/>
      <c r="J50" s="115"/>
      <c r="K50" s="116"/>
    </row>
    <row r="51" spans="1:11" ht="19.5" customHeight="1">
      <c r="A51" s="661"/>
      <c r="B51" s="233"/>
      <c r="C51" s="234"/>
      <c r="D51" s="115"/>
      <c r="E51" s="116"/>
      <c r="F51" s="114"/>
      <c r="G51" s="115"/>
      <c r="H51" s="116"/>
      <c r="I51" s="234"/>
      <c r="J51" s="115"/>
      <c r="K51" s="116"/>
    </row>
    <row r="52" spans="1:11" ht="19.5" customHeight="1">
      <c r="A52" s="661"/>
      <c r="B52" s="233"/>
      <c r="C52" s="234"/>
      <c r="D52" s="115"/>
      <c r="E52" s="116"/>
      <c r="F52" s="234"/>
      <c r="G52" s="115"/>
      <c r="H52" s="116"/>
      <c r="I52" s="234"/>
      <c r="J52" s="115"/>
      <c r="K52" s="116"/>
    </row>
    <row r="53" spans="1:11" ht="19.5" customHeight="1">
      <c r="A53" s="661"/>
      <c r="B53" s="233"/>
      <c r="C53" s="234"/>
      <c r="D53" s="115"/>
      <c r="E53" s="116"/>
      <c r="F53" s="234"/>
      <c r="G53" s="115"/>
      <c r="H53" s="116"/>
      <c r="I53" s="234"/>
      <c r="J53" s="115"/>
      <c r="K53" s="116"/>
    </row>
    <row r="54" spans="1:11" ht="19.5" customHeight="1">
      <c r="A54" s="661"/>
      <c r="B54" s="233"/>
      <c r="C54" s="234"/>
      <c r="D54" s="115"/>
      <c r="E54" s="116"/>
      <c r="F54" s="114"/>
      <c r="G54" s="115"/>
      <c r="H54" s="116"/>
      <c r="I54" s="114"/>
      <c r="J54" s="115"/>
      <c r="K54" s="116"/>
    </row>
    <row r="55" spans="1:11" ht="19.5" customHeight="1">
      <c r="A55" s="661"/>
      <c r="B55" s="233"/>
      <c r="C55" s="234"/>
      <c r="D55" s="115"/>
      <c r="E55" s="116"/>
      <c r="F55" s="114"/>
      <c r="G55" s="115"/>
      <c r="H55" s="116"/>
      <c r="I55" s="114"/>
      <c r="J55" s="115"/>
      <c r="K55" s="116"/>
    </row>
    <row r="56" spans="1:11" ht="19.5" customHeight="1">
      <c r="A56" s="661"/>
      <c r="B56" s="327" t="s">
        <v>432</v>
      </c>
      <c r="C56" s="234"/>
      <c r="D56" s="115"/>
      <c r="E56" s="116"/>
      <c r="F56" s="114"/>
      <c r="G56" s="115"/>
      <c r="H56" s="116"/>
      <c r="I56" s="114"/>
      <c r="J56" s="115"/>
      <c r="K56" s="116"/>
    </row>
    <row r="57" spans="1:11" ht="19.5" customHeight="1">
      <c r="A57" s="661"/>
      <c r="B57" s="233"/>
      <c r="C57" s="234"/>
      <c r="D57" s="115"/>
      <c r="E57" s="116"/>
      <c r="F57" s="234"/>
      <c r="G57" s="115"/>
      <c r="H57" s="116"/>
      <c r="I57" s="234"/>
      <c r="J57" s="115"/>
      <c r="K57" s="116"/>
    </row>
    <row r="58" spans="1:11" ht="19.5" customHeight="1">
      <c r="A58" s="661"/>
      <c r="B58" s="233"/>
      <c r="C58" s="234"/>
      <c r="D58" s="115"/>
      <c r="E58" s="116"/>
      <c r="F58" s="114"/>
      <c r="G58" s="115"/>
      <c r="H58" s="116"/>
      <c r="I58" s="114"/>
      <c r="J58" s="115"/>
      <c r="K58" s="116"/>
    </row>
    <row r="59" spans="1:11" ht="19.5" customHeight="1">
      <c r="A59" s="661"/>
      <c r="B59" s="241"/>
      <c r="C59" s="234"/>
      <c r="D59" s="115"/>
      <c r="E59" s="116"/>
      <c r="F59" s="234"/>
      <c r="G59" s="115"/>
      <c r="H59" s="116"/>
      <c r="I59" s="114"/>
      <c r="J59" s="115"/>
      <c r="K59" s="116"/>
    </row>
    <row r="60" spans="1:11" ht="19.5" customHeight="1">
      <c r="A60" s="661"/>
      <c r="B60" s="240"/>
      <c r="C60" s="234"/>
      <c r="D60" s="115"/>
      <c r="E60" s="116"/>
      <c r="F60" s="234"/>
      <c r="G60" s="115"/>
      <c r="H60" s="116"/>
      <c r="I60" s="114"/>
      <c r="J60" s="115"/>
      <c r="K60" s="116"/>
    </row>
    <row r="61" spans="1:11" ht="19.5" customHeight="1">
      <c r="A61" s="661"/>
      <c r="B61" s="235"/>
      <c r="C61" s="234"/>
      <c r="D61" s="115"/>
      <c r="E61" s="116"/>
      <c r="F61" s="234"/>
      <c r="G61" s="115"/>
      <c r="H61" s="116"/>
      <c r="I61" s="114"/>
      <c r="J61" s="115"/>
      <c r="K61" s="116"/>
    </row>
    <row r="62" spans="1:11" ht="19.5" customHeight="1">
      <c r="A62" s="661"/>
      <c r="B62" s="235"/>
      <c r="C62" s="234"/>
      <c r="D62" s="115"/>
      <c r="E62" s="238"/>
      <c r="F62" s="234"/>
      <c r="G62" s="115"/>
      <c r="H62" s="238"/>
      <c r="I62" s="114"/>
      <c r="J62" s="115"/>
      <c r="K62" s="116"/>
    </row>
    <row r="63" spans="1:11" ht="19.5" customHeight="1">
      <c r="A63" s="661"/>
      <c r="B63" s="235"/>
      <c r="C63" s="234"/>
      <c r="D63" s="115"/>
      <c r="E63" s="116"/>
      <c r="F63" s="234"/>
      <c r="G63" s="115"/>
      <c r="H63" s="116"/>
      <c r="I63" s="114"/>
      <c r="J63" s="115"/>
      <c r="K63" s="116"/>
    </row>
    <row r="64" spans="1:11" ht="19.5" customHeight="1">
      <c r="A64" s="661"/>
      <c r="B64" s="328" t="s">
        <v>433</v>
      </c>
      <c r="C64" s="234"/>
      <c r="D64" s="115"/>
      <c r="E64" s="116"/>
      <c r="F64" s="114"/>
      <c r="G64" s="115"/>
      <c r="H64" s="116"/>
      <c r="I64" s="114"/>
      <c r="J64" s="115"/>
      <c r="K64" s="116"/>
    </row>
    <row r="65" spans="1:11" ht="19.5" customHeight="1">
      <c r="A65" s="661"/>
      <c r="B65" s="235"/>
      <c r="C65" s="234"/>
      <c r="D65" s="115"/>
      <c r="E65" s="116"/>
      <c r="F65" s="114"/>
      <c r="G65" s="115"/>
      <c r="H65" s="116"/>
      <c r="I65" s="234"/>
      <c r="J65" s="115"/>
      <c r="K65" s="116"/>
    </row>
    <row r="66" spans="1:11" ht="19.5" customHeight="1">
      <c r="A66" s="661"/>
      <c r="B66" s="235"/>
      <c r="C66" s="234"/>
      <c r="D66" s="115"/>
      <c r="E66" s="238"/>
      <c r="F66" s="234"/>
      <c r="G66" s="115"/>
      <c r="H66" s="238"/>
      <c r="I66" s="234"/>
      <c r="J66" s="115"/>
      <c r="K66" s="238"/>
    </row>
    <row r="67" spans="1:11" ht="19.5" customHeight="1">
      <c r="A67" s="661"/>
      <c r="B67" s="242"/>
      <c r="C67" s="234"/>
      <c r="D67" s="115"/>
      <c r="E67" s="116"/>
      <c r="F67" s="114"/>
      <c r="G67" s="115"/>
      <c r="H67" s="116"/>
      <c r="I67" s="234"/>
      <c r="J67" s="115"/>
      <c r="K67" s="116"/>
    </row>
    <row r="68" spans="1:11" ht="19.5" customHeight="1">
      <c r="A68" s="661"/>
      <c r="B68" s="242"/>
      <c r="C68" s="234"/>
      <c r="D68" s="115"/>
      <c r="E68" s="116"/>
      <c r="F68" s="234"/>
      <c r="G68" s="115"/>
      <c r="H68" s="116"/>
      <c r="I68" s="114"/>
      <c r="J68" s="115"/>
      <c r="K68" s="116"/>
    </row>
    <row r="69" spans="1:11" ht="19.5" customHeight="1">
      <c r="A69" s="661"/>
      <c r="B69" s="242"/>
      <c r="C69" s="234"/>
      <c r="D69" s="115"/>
      <c r="E69" s="116"/>
      <c r="F69" s="234"/>
      <c r="G69" s="115"/>
      <c r="H69" s="116"/>
      <c r="I69" s="114"/>
      <c r="J69" s="115"/>
      <c r="K69" s="116"/>
    </row>
    <row r="70" spans="1:11" ht="19.5" customHeight="1">
      <c r="A70" s="661"/>
      <c r="B70" s="242"/>
      <c r="C70" s="234"/>
      <c r="D70" s="115"/>
      <c r="E70" s="116"/>
      <c r="F70" s="114"/>
      <c r="G70" s="115"/>
      <c r="H70" s="116"/>
      <c r="I70" s="114"/>
      <c r="J70" s="115"/>
      <c r="K70" s="116"/>
    </row>
    <row r="71" spans="1:11" ht="30.75" customHeight="1">
      <c r="A71" s="661"/>
      <c r="B71" s="242"/>
      <c r="C71" s="234"/>
      <c r="D71" s="115"/>
      <c r="E71" s="116"/>
      <c r="F71" s="114"/>
      <c r="G71" s="115"/>
      <c r="H71" s="116"/>
      <c r="I71" s="234"/>
      <c r="J71" s="115"/>
      <c r="K71" s="116"/>
    </row>
    <row r="72" spans="1:11" ht="19.5" customHeight="1">
      <c r="A72" s="661"/>
      <c r="B72" s="242"/>
      <c r="C72" s="234"/>
      <c r="D72" s="115"/>
      <c r="E72" s="96"/>
      <c r="F72" s="234"/>
      <c r="G72" s="115"/>
      <c r="H72" s="96"/>
      <c r="I72" s="243"/>
      <c r="J72" s="95"/>
      <c r="K72" s="96"/>
    </row>
    <row r="73" spans="1:11" ht="19.5" customHeight="1">
      <c r="A73" s="661"/>
      <c r="B73" s="242"/>
      <c r="C73" s="234"/>
      <c r="D73" s="115"/>
      <c r="E73" s="96"/>
      <c r="F73" s="243"/>
      <c r="G73" s="95"/>
      <c r="H73" s="96"/>
      <c r="I73" s="243"/>
      <c r="J73" s="95"/>
      <c r="K73" s="96"/>
    </row>
    <row r="74" spans="1:11" ht="27.75" customHeight="1">
      <c r="A74" s="661"/>
      <c r="B74" s="244"/>
      <c r="C74" s="234"/>
      <c r="D74" s="115"/>
      <c r="E74" s="96"/>
      <c r="F74" s="243"/>
      <c r="G74" s="95"/>
      <c r="H74" s="116"/>
      <c r="I74" s="114"/>
      <c r="J74" s="115"/>
      <c r="K74" s="116"/>
    </row>
    <row r="75" spans="1:11" ht="19.5" customHeight="1">
      <c r="A75" s="661"/>
      <c r="B75" s="242"/>
      <c r="C75" s="234"/>
      <c r="D75" s="115"/>
      <c r="E75" s="96"/>
      <c r="F75" s="243"/>
      <c r="G75" s="95"/>
      <c r="H75" s="116"/>
      <c r="I75" s="114"/>
      <c r="J75" s="115"/>
      <c r="K75" s="116"/>
    </row>
    <row r="76" spans="1:11" ht="19.5" customHeight="1">
      <c r="A76" s="661"/>
      <c r="B76" s="242"/>
      <c r="C76" s="243"/>
      <c r="D76" s="115"/>
      <c r="E76" s="96"/>
      <c r="F76" s="243"/>
      <c r="G76" s="95"/>
      <c r="H76" s="116"/>
      <c r="I76" s="114"/>
      <c r="J76" s="115"/>
      <c r="K76" s="116"/>
    </row>
    <row r="77" spans="1:11" ht="19.5" customHeight="1">
      <c r="A77" s="661"/>
      <c r="B77" s="242"/>
      <c r="C77" s="234"/>
      <c r="D77" s="115"/>
      <c r="E77" s="116"/>
      <c r="F77" s="114"/>
      <c r="G77" s="115"/>
      <c r="H77" s="116"/>
      <c r="I77" s="234"/>
      <c r="J77" s="115"/>
      <c r="K77" s="116"/>
    </row>
    <row r="78" spans="1:11" ht="19.5" customHeight="1">
      <c r="A78" s="661"/>
      <c r="B78" s="242"/>
      <c r="C78" s="234"/>
      <c r="D78" s="115"/>
      <c r="E78" s="116"/>
      <c r="F78" s="114"/>
      <c r="G78" s="115"/>
      <c r="H78" s="116"/>
      <c r="I78" s="114"/>
      <c r="J78" s="115"/>
      <c r="K78" s="116"/>
    </row>
    <row r="79" spans="1:11" ht="19.5" customHeight="1">
      <c r="A79" s="661"/>
      <c r="B79" s="242"/>
      <c r="C79" s="234"/>
      <c r="D79" s="115"/>
      <c r="E79" s="116"/>
      <c r="F79" s="114"/>
      <c r="G79" s="115"/>
      <c r="H79" s="116"/>
      <c r="I79" s="114"/>
      <c r="J79" s="115"/>
      <c r="K79" s="116"/>
    </row>
    <row r="80" spans="1:11" ht="19.5" customHeight="1">
      <c r="A80" s="661"/>
      <c r="B80" s="329"/>
      <c r="C80" s="234"/>
      <c r="D80" s="95"/>
      <c r="E80" s="116"/>
      <c r="F80" s="114"/>
      <c r="G80" s="115"/>
      <c r="H80" s="116"/>
      <c r="I80" s="114"/>
      <c r="J80" s="115"/>
      <c r="K80" s="116"/>
    </row>
    <row r="81" spans="1:11" ht="19.5" customHeight="1">
      <c r="A81" s="661"/>
      <c r="B81" s="242"/>
      <c r="C81" s="234"/>
      <c r="D81" s="95"/>
      <c r="E81" s="116"/>
      <c r="F81" s="114"/>
      <c r="G81" s="115"/>
      <c r="H81" s="116"/>
      <c r="I81" s="114"/>
      <c r="J81" s="115"/>
      <c r="K81" s="116"/>
    </row>
    <row r="82" spans="1:11" ht="19.5" customHeight="1">
      <c r="A82" s="661"/>
      <c r="B82" s="242"/>
      <c r="C82" s="234"/>
      <c r="D82" s="95"/>
      <c r="E82" s="116"/>
      <c r="F82" s="234"/>
      <c r="G82" s="95"/>
      <c r="H82" s="116"/>
      <c r="I82" s="114"/>
      <c r="J82" s="115"/>
      <c r="K82" s="116"/>
    </row>
    <row r="83" spans="1:11" ht="19.5" customHeight="1">
      <c r="A83" s="661"/>
      <c r="B83" s="242"/>
      <c r="C83" s="234"/>
      <c r="D83" s="95"/>
      <c r="E83" s="116"/>
      <c r="F83" s="114"/>
      <c r="G83" s="115"/>
      <c r="H83" s="116"/>
      <c r="I83" s="234"/>
      <c r="J83" s="95"/>
      <c r="K83" s="116"/>
    </row>
    <row r="84" spans="1:11" ht="19.5" customHeight="1">
      <c r="A84" s="661"/>
      <c r="B84" s="242"/>
      <c r="C84" s="234"/>
      <c r="D84" s="95"/>
      <c r="E84" s="116"/>
      <c r="F84" s="234"/>
      <c r="G84" s="95"/>
      <c r="H84" s="116"/>
      <c r="I84" s="114"/>
      <c r="J84" s="115"/>
      <c r="K84" s="116"/>
    </row>
    <row r="85" spans="1:11" ht="19.5" customHeight="1">
      <c r="A85" s="661"/>
      <c r="B85" s="242"/>
      <c r="C85" s="234"/>
      <c r="D85" s="95"/>
      <c r="E85" s="116"/>
      <c r="F85" s="234"/>
      <c r="G85" s="95"/>
      <c r="H85" s="116"/>
      <c r="I85" s="114"/>
      <c r="J85" s="115"/>
      <c r="K85" s="116"/>
    </row>
    <row r="86" spans="1:11" ht="19.5" customHeight="1">
      <c r="A86" s="661"/>
      <c r="B86" s="235"/>
      <c r="C86" s="234"/>
      <c r="D86" s="95"/>
      <c r="E86" s="116"/>
      <c r="F86" s="114"/>
      <c r="G86" s="115"/>
      <c r="H86" s="116"/>
      <c r="I86" s="114"/>
      <c r="J86" s="115"/>
      <c r="K86" s="116"/>
    </row>
    <row r="87" spans="1:11" ht="19.5" customHeight="1">
      <c r="A87" s="661"/>
      <c r="B87" s="235"/>
      <c r="C87" s="234"/>
      <c r="D87" s="95"/>
      <c r="E87" s="116"/>
      <c r="F87" s="234"/>
      <c r="G87" s="95"/>
      <c r="H87" s="116"/>
      <c r="I87" s="114"/>
      <c r="J87" s="115"/>
      <c r="K87" s="116"/>
    </row>
    <row r="88" spans="1:11" ht="19.5" customHeight="1">
      <c r="A88" s="661"/>
      <c r="B88" s="245"/>
      <c r="C88" s="234"/>
      <c r="D88" s="115"/>
      <c r="E88" s="116"/>
      <c r="F88" s="234"/>
      <c r="G88" s="115"/>
      <c r="H88" s="116"/>
      <c r="I88" s="114"/>
      <c r="J88" s="115"/>
      <c r="K88" s="116"/>
    </row>
    <row r="89" spans="1:11" ht="19.5" customHeight="1" thickBot="1">
      <c r="A89" s="661"/>
      <c r="B89" s="246"/>
      <c r="C89" s="234"/>
      <c r="D89" s="115"/>
      <c r="E89" s="116"/>
      <c r="F89" s="234"/>
      <c r="G89" s="115"/>
      <c r="H89" s="116"/>
      <c r="I89" s="114"/>
      <c r="J89" s="115"/>
      <c r="K89" s="116"/>
    </row>
    <row r="90" spans="1:11" ht="19.5" customHeight="1" thickBot="1">
      <c r="A90" s="673"/>
      <c r="B90" s="81" t="s">
        <v>192</v>
      </c>
      <c r="C90" s="247">
        <f>SUM(C48:C89)</f>
        <v>0</v>
      </c>
      <c r="D90" s="107"/>
      <c r="E90" s="111">
        <f>SUM(E48:E89)</f>
        <v>0</v>
      </c>
      <c r="F90" s="106">
        <f>SUM(F48:F89)</f>
        <v>0</v>
      </c>
      <c r="G90" s="107"/>
      <c r="H90" s="111">
        <f>SUM(H48:H89)</f>
        <v>0</v>
      </c>
      <c r="I90" s="106">
        <f>SUM(I48:I89)</f>
        <v>0</v>
      </c>
      <c r="J90" s="107"/>
      <c r="K90" s="111">
        <f>SUM(K48:K89)</f>
        <v>0</v>
      </c>
    </row>
    <row r="91" spans="1:11" ht="19.5" customHeight="1" thickBot="1">
      <c r="A91" s="25"/>
      <c r="B91" s="26"/>
      <c r="C91" s="27"/>
      <c r="D91" s="27"/>
      <c r="E91" s="27"/>
      <c r="F91" s="27"/>
      <c r="G91" s="27"/>
      <c r="H91" s="27"/>
      <c r="I91" s="27"/>
      <c r="J91" s="27"/>
      <c r="K91" s="28"/>
    </row>
    <row r="92" spans="1:11" ht="19.5" customHeight="1" hidden="1">
      <c r="A92" s="653" t="s">
        <v>213</v>
      </c>
      <c r="B92" s="101"/>
      <c r="C92" s="94"/>
      <c r="D92" s="92"/>
      <c r="E92" s="93"/>
      <c r="F92" s="94"/>
      <c r="G92" s="92"/>
      <c r="H92" s="93"/>
      <c r="I92" s="94"/>
      <c r="J92" s="92"/>
      <c r="K92" s="93"/>
    </row>
    <row r="93" spans="1:11" ht="19.5" customHeight="1" hidden="1">
      <c r="A93" s="654"/>
      <c r="B93" s="105"/>
      <c r="C93" s="97"/>
      <c r="D93" s="95"/>
      <c r="E93" s="96"/>
      <c r="F93" s="97"/>
      <c r="G93" s="95"/>
      <c r="H93" s="96"/>
      <c r="I93" s="97"/>
      <c r="J93" s="95"/>
      <c r="K93" s="96"/>
    </row>
    <row r="94" spans="1:11" ht="19.5" customHeight="1" hidden="1">
      <c r="A94" s="654"/>
      <c r="B94" s="102"/>
      <c r="C94" s="97"/>
      <c r="D94" s="95"/>
      <c r="E94" s="96"/>
      <c r="F94" s="97"/>
      <c r="G94" s="95"/>
      <c r="H94" s="96"/>
      <c r="I94" s="97"/>
      <c r="J94" s="95"/>
      <c r="K94" s="96"/>
    </row>
    <row r="95" spans="1:11" ht="19.5" customHeight="1" hidden="1">
      <c r="A95" s="654"/>
      <c r="B95" s="103"/>
      <c r="C95" s="98"/>
      <c r="D95" s="99"/>
      <c r="E95" s="100"/>
      <c r="F95" s="97"/>
      <c r="G95" s="95"/>
      <c r="H95" s="96"/>
      <c r="I95" s="97"/>
      <c r="J95" s="95"/>
      <c r="K95" s="96"/>
    </row>
    <row r="96" spans="1:11" ht="19.5" customHeight="1" hidden="1">
      <c r="A96" s="655"/>
      <c r="B96" s="81" t="s">
        <v>192</v>
      </c>
      <c r="C96" s="106">
        <f>SUM(C92:C95)</f>
        <v>0</v>
      </c>
      <c r="D96" s="107"/>
      <c r="E96" s="111">
        <f>SUM(E92:E95)</f>
        <v>0</v>
      </c>
      <c r="F96" s="106">
        <f>SUM(F92:F95)</f>
        <v>0</v>
      </c>
      <c r="G96" s="107"/>
      <c r="H96" s="111">
        <f>SUM(H92:H95)</f>
        <v>0</v>
      </c>
      <c r="I96" s="106">
        <f>SUM(I92:I95)</f>
        <v>0</v>
      </c>
      <c r="J96" s="107"/>
      <c r="K96" s="111">
        <f>SUM(K92:K95)</f>
        <v>0</v>
      </c>
    </row>
    <row r="97" spans="1:11" ht="19.5" customHeight="1" thickBot="1">
      <c r="A97" s="644" t="s">
        <v>76</v>
      </c>
      <c r="B97" s="645"/>
      <c r="C97" s="108">
        <f>C39+C46+C90+C96</f>
        <v>0</v>
      </c>
      <c r="D97" s="109"/>
      <c r="E97" s="110">
        <f>E39+E46+E90+E96</f>
        <v>0</v>
      </c>
      <c r="F97" s="108">
        <f>F39+F46+F90+F96</f>
        <v>0</v>
      </c>
      <c r="G97" s="109"/>
      <c r="H97" s="110">
        <f>H39+H46+H90+H96</f>
        <v>0</v>
      </c>
      <c r="I97" s="108">
        <f>I39+I46+I90+I96</f>
        <v>0</v>
      </c>
      <c r="J97" s="109"/>
      <c r="K97" s="110">
        <f>K39+K46+K90+K96</f>
        <v>0</v>
      </c>
    </row>
    <row r="98" spans="1:11" ht="19.5" customHeight="1">
      <c r="A98" s="25"/>
      <c r="B98" s="26"/>
      <c r="C98" s="27"/>
      <c r="D98" s="27"/>
      <c r="E98" s="27"/>
      <c r="F98" s="27"/>
      <c r="G98" s="27"/>
      <c r="H98" s="27"/>
      <c r="I98" s="27"/>
      <c r="J98" s="27"/>
      <c r="K98" s="28"/>
    </row>
    <row r="99" spans="1:11" ht="19.5" customHeight="1" hidden="1">
      <c r="A99" s="656" t="s">
        <v>187</v>
      </c>
      <c r="B99" s="657"/>
      <c r="C99" s="657"/>
      <c r="D99" s="657"/>
      <c r="E99" s="657"/>
      <c r="F99" s="657"/>
      <c r="G99" s="657"/>
      <c r="H99" s="657"/>
      <c r="I99" s="657"/>
      <c r="J99" s="657"/>
      <c r="K99" s="658"/>
    </row>
    <row r="100" spans="1:11" ht="19.5" customHeight="1" hidden="1">
      <c r="A100" s="653" t="s">
        <v>214</v>
      </c>
      <c r="B100" s="101"/>
      <c r="C100" s="94"/>
      <c r="D100" s="92"/>
      <c r="E100" s="93"/>
      <c r="F100" s="94"/>
      <c r="G100" s="92"/>
      <c r="H100" s="93"/>
      <c r="I100" s="94"/>
      <c r="J100" s="92"/>
      <c r="K100" s="93"/>
    </row>
    <row r="101" spans="1:11" ht="19.5" customHeight="1" hidden="1">
      <c r="A101" s="654"/>
      <c r="B101" s="105"/>
      <c r="C101" s="97"/>
      <c r="D101" s="95"/>
      <c r="E101" s="96"/>
      <c r="F101" s="97"/>
      <c r="G101" s="95"/>
      <c r="H101" s="96"/>
      <c r="I101" s="97"/>
      <c r="J101" s="95"/>
      <c r="K101" s="96"/>
    </row>
    <row r="102" spans="1:11" ht="19.5" customHeight="1" hidden="1">
      <c r="A102" s="654"/>
      <c r="B102" s="102"/>
      <c r="C102" s="97"/>
      <c r="D102" s="95"/>
      <c r="E102" s="96"/>
      <c r="F102" s="97"/>
      <c r="G102" s="95"/>
      <c r="H102" s="96"/>
      <c r="I102" s="97"/>
      <c r="J102" s="95"/>
      <c r="K102" s="96"/>
    </row>
    <row r="103" spans="1:11" ht="19.5" customHeight="1" hidden="1">
      <c r="A103" s="654"/>
      <c r="B103" s="102"/>
      <c r="C103" s="97"/>
      <c r="D103" s="95"/>
      <c r="E103" s="96"/>
      <c r="F103" s="97"/>
      <c r="G103" s="95"/>
      <c r="H103" s="96"/>
      <c r="I103" s="97"/>
      <c r="J103" s="95"/>
      <c r="K103" s="96"/>
    </row>
    <row r="104" spans="1:11" ht="19.5" customHeight="1" hidden="1">
      <c r="A104" s="654"/>
      <c r="B104" s="103"/>
      <c r="C104" s="98"/>
      <c r="D104" s="99"/>
      <c r="E104" s="100"/>
      <c r="F104" s="97"/>
      <c r="G104" s="95"/>
      <c r="H104" s="96"/>
      <c r="I104" s="97"/>
      <c r="J104" s="95"/>
      <c r="K104" s="96"/>
    </row>
    <row r="105" spans="1:11" ht="19.5" customHeight="1" hidden="1">
      <c r="A105" s="655"/>
      <c r="B105" s="81" t="s">
        <v>192</v>
      </c>
      <c r="C105" s="106">
        <f>SUM(C100:C104)</f>
        <v>0</v>
      </c>
      <c r="D105" s="107"/>
      <c r="E105" s="111">
        <f>SUM(E100:E104)</f>
        <v>0</v>
      </c>
      <c r="F105" s="106">
        <f>SUM(F100:F104)</f>
        <v>0</v>
      </c>
      <c r="G105" s="107"/>
      <c r="H105" s="111">
        <f>SUM(H100:H104)</f>
        <v>0</v>
      </c>
      <c r="I105" s="106">
        <f>SUM(I100:I104)</f>
        <v>0</v>
      </c>
      <c r="J105" s="107"/>
      <c r="K105" s="111">
        <f>SUM(K100:K104)</f>
        <v>0</v>
      </c>
    </row>
    <row r="106" spans="1:11" ht="19.5" customHeight="1" thickBot="1">
      <c r="A106" s="25"/>
      <c r="B106" s="26"/>
      <c r="C106" s="27"/>
      <c r="D106" s="27"/>
      <c r="E106" s="27"/>
      <c r="F106" s="27"/>
      <c r="G106" s="27"/>
      <c r="H106" s="27"/>
      <c r="I106" s="27"/>
      <c r="J106" s="27"/>
      <c r="K106" s="28"/>
    </row>
    <row r="107" spans="1:11" ht="19.5" customHeight="1">
      <c r="A107" s="653" t="s">
        <v>215</v>
      </c>
      <c r="B107" s="101"/>
      <c r="C107" s="94"/>
      <c r="D107" s="92"/>
      <c r="E107" s="93"/>
      <c r="F107" s="94"/>
      <c r="G107" s="92"/>
      <c r="H107" s="228"/>
      <c r="I107" s="94"/>
      <c r="J107" s="92"/>
      <c r="K107" s="228"/>
    </row>
    <row r="108" spans="1:11" ht="19.5" customHeight="1">
      <c r="A108" s="654"/>
      <c r="B108" s="105"/>
      <c r="C108" s="97"/>
      <c r="D108" s="95"/>
      <c r="E108" s="96"/>
      <c r="F108" s="97"/>
      <c r="G108" s="95"/>
      <c r="H108" s="96"/>
      <c r="I108" s="97"/>
      <c r="J108" s="95"/>
      <c r="K108" s="96"/>
    </row>
    <row r="109" spans="1:11" ht="19.5" customHeight="1">
      <c r="A109" s="654"/>
      <c r="B109" s="102"/>
      <c r="C109" s="97"/>
      <c r="D109" s="95"/>
      <c r="E109" s="96"/>
      <c r="F109" s="97"/>
      <c r="G109" s="95"/>
      <c r="H109" s="96"/>
      <c r="I109" s="97"/>
      <c r="J109" s="95"/>
      <c r="K109" s="96"/>
    </row>
    <row r="110" spans="1:11" ht="19.5" customHeight="1">
      <c r="A110" s="654"/>
      <c r="B110" s="102"/>
      <c r="C110" s="97"/>
      <c r="D110" s="95"/>
      <c r="E110" s="96"/>
      <c r="F110" s="97"/>
      <c r="G110" s="95"/>
      <c r="H110" s="96"/>
      <c r="I110" s="97"/>
      <c r="J110" s="95"/>
      <c r="K110" s="96"/>
    </row>
    <row r="111" spans="1:11" ht="19.5" customHeight="1" thickBot="1">
      <c r="A111" s="654"/>
      <c r="B111" s="103"/>
      <c r="C111" s="98"/>
      <c r="D111" s="99"/>
      <c r="E111" s="100"/>
      <c r="F111" s="97"/>
      <c r="G111" s="95"/>
      <c r="H111" s="96"/>
      <c r="I111" s="97"/>
      <c r="J111" s="95"/>
      <c r="K111" s="96"/>
    </row>
    <row r="112" spans="1:11" ht="19.5" customHeight="1" thickBot="1">
      <c r="A112" s="655"/>
      <c r="B112" s="81" t="s">
        <v>192</v>
      </c>
      <c r="C112" s="106">
        <f>SUM(C107:C111)</f>
        <v>0</v>
      </c>
      <c r="D112" s="107"/>
      <c r="E112" s="111"/>
      <c r="F112" s="106">
        <f>SUM(F107:F111)</f>
        <v>0</v>
      </c>
      <c r="G112" s="107"/>
      <c r="H112" s="111"/>
      <c r="I112" s="106">
        <f>SUM(I107:I111)</f>
        <v>0</v>
      </c>
      <c r="J112" s="107"/>
      <c r="K112" s="111"/>
    </row>
    <row r="113" spans="1:11" ht="19.5" customHeight="1" thickBot="1">
      <c r="A113" s="644" t="s">
        <v>104</v>
      </c>
      <c r="B113" s="645" t="s">
        <v>34</v>
      </c>
      <c r="C113" s="108">
        <f>C105+C112</f>
        <v>0</v>
      </c>
      <c r="D113" s="109"/>
      <c r="E113" s="110">
        <f>E105+E112</f>
        <v>0</v>
      </c>
      <c r="F113" s="108">
        <f>F105+F112</f>
        <v>0</v>
      </c>
      <c r="G113" s="109"/>
      <c r="H113" s="110">
        <f>H105+H112</f>
        <v>0</v>
      </c>
      <c r="I113" s="108">
        <f>I105+I112</f>
        <v>0</v>
      </c>
      <c r="J113" s="109"/>
      <c r="K113" s="110">
        <f>K105+K112</f>
        <v>0</v>
      </c>
    </row>
    <row r="114" spans="1:11" ht="19.5" customHeight="1">
      <c r="A114" s="25"/>
      <c r="B114" s="26"/>
      <c r="C114" s="27"/>
      <c r="D114" s="27"/>
      <c r="E114" s="27"/>
      <c r="F114" s="27"/>
      <c r="G114" s="27"/>
      <c r="H114" s="27"/>
      <c r="I114" s="27"/>
      <c r="J114" s="27"/>
      <c r="K114" s="28"/>
    </row>
    <row r="115" spans="1:11" ht="19.5" customHeight="1" hidden="1">
      <c r="A115" s="656" t="s">
        <v>111</v>
      </c>
      <c r="B115" s="657"/>
      <c r="C115" s="657"/>
      <c r="D115" s="657"/>
      <c r="E115" s="657"/>
      <c r="F115" s="657"/>
      <c r="G115" s="657"/>
      <c r="H115" s="657"/>
      <c r="I115" s="657"/>
      <c r="J115" s="657"/>
      <c r="K115" s="658"/>
    </row>
    <row r="116" spans="1:11" ht="19.5" customHeight="1" hidden="1">
      <c r="A116" s="653" t="s">
        <v>216</v>
      </c>
      <c r="B116" s="101"/>
      <c r="C116" s="94"/>
      <c r="D116" s="92"/>
      <c r="E116" s="93"/>
      <c r="F116" s="94"/>
      <c r="G116" s="92"/>
      <c r="H116" s="93"/>
      <c r="I116" s="94"/>
      <c r="J116" s="92"/>
      <c r="K116" s="93"/>
    </row>
    <row r="117" spans="1:11" ht="19.5" customHeight="1" hidden="1">
      <c r="A117" s="654"/>
      <c r="B117" s="105"/>
      <c r="C117" s="97"/>
      <c r="D117" s="95"/>
      <c r="E117" s="96"/>
      <c r="F117" s="97"/>
      <c r="G117" s="95"/>
      <c r="H117" s="96"/>
      <c r="I117" s="97"/>
      <c r="J117" s="95"/>
      <c r="K117" s="96"/>
    </row>
    <row r="118" spans="1:11" ht="19.5" customHeight="1" hidden="1">
      <c r="A118" s="654"/>
      <c r="B118" s="102"/>
      <c r="C118" s="97"/>
      <c r="D118" s="95"/>
      <c r="E118" s="96"/>
      <c r="F118" s="97"/>
      <c r="G118" s="95"/>
      <c r="H118" s="96"/>
      <c r="I118" s="97"/>
      <c r="J118" s="95"/>
      <c r="K118" s="96"/>
    </row>
    <row r="119" spans="1:11" ht="19.5" customHeight="1" hidden="1">
      <c r="A119" s="654"/>
      <c r="B119" s="102"/>
      <c r="C119" s="97"/>
      <c r="D119" s="95"/>
      <c r="E119" s="96"/>
      <c r="F119" s="97"/>
      <c r="G119" s="95"/>
      <c r="H119" s="96"/>
      <c r="I119" s="97"/>
      <c r="J119" s="95"/>
      <c r="K119" s="96"/>
    </row>
    <row r="120" spans="1:11" ht="19.5" customHeight="1" hidden="1">
      <c r="A120" s="654"/>
      <c r="B120" s="103"/>
      <c r="C120" s="98"/>
      <c r="D120" s="99"/>
      <c r="E120" s="100"/>
      <c r="F120" s="97"/>
      <c r="G120" s="95"/>
      <c r="H120" s="96"/>
      <c r="I120" s="97"/>
      <c r="J120" s="95"/>
      <c r="K120" s="96"/>
    </row>
    <row r="121" spans="1:11" ht="19.5" customHeight="1" hidden="1">
      <c r="A121" s="655"/>
      <c r="B121" s="81" t="s">
        <v>192</v>
      </c>
      <c r="C121" s="106">
        <f>SUM(C116:C120)</f>
        <v>0</v>
      </c>
      <c r="D121" s="107"/>
      <c r="E121" s="111">
        <f>SUM(E116:E120)</f>
        <v>0</v>
      </c>
      <c r="F121" s="106">
        <f>SUM(F116:F120)</f>
        <v>0</v>
      </c>
      <c r="G121" s="107"/>
      <c r="H121" s="111">
        <f>SUM(H116:H120)</f>
        <v>0</v>
      </c>
      <c r="I121" s="106">
        <f>SUM(I116:I120)</f>
        <v>0</v>
      </c>
      <c r="J121" s="107"/>
      <c r="K121" s="111">
        <f>SUM(K116:K120)</f>
        <v>0</v>
      </c>
    </row>
    <row r="122" spans="1:11" ht="19.5" customHeight="1" hidden="1">
      <c r="A122" s="25"/>
      <c r="B122" s="26"/>
      <c r="C122" s="27"/>
      <c r="D122" s="27"/>
      <c r="E122" s="27"/>
      <c r="F122" s="27"/>
      <c r="G122" s="27"/>
      <c r="H122" s="27"/>
      <c r="I122" s="27"/>
      <c r="J122" s="27"/>
      <c r="K122" s="28"/>
    </row>
    <row r="123" spans="1:11" ht="19.5" customHeight="1" hidden="1">
      <c r="A123" s="653" t="s">
        <v>217</v>
      </c>
      <c r="B123" s="101"/>
      <c r="C123" s="94"/>
      <c r="D123" s="92"/>
      <c r="E123" s="93"/>
      <c r="F123" s="94"/>
      <c r="G123" s="92"/>
      <c r="H123" s="93"/>
      <c r="I123" s="94"/>
      <c r="J123" s="92"/>
      <c r="K123" s="93"/>
    </row>
    <row r="124" spans="1:11" ht="19.5" customHeight="1" hidden="1">
      <c r="A124" s="654"/>
      <c r="B124" s="105"/>
      <c r="C124" s="97"/>
      <c r="D124" s="95"/>
      <c r="E124" s="96"/>
      <c r="F124" s="97"/>
      <c r="G124" s="95"/>
      <c r="H124" s="96"/>
      <c r="I124" s="97"/>
      <c r="J124" s="95"/>
      <c r="K124" s="96"/>
    </row>
    <row r="125" spans="1:11" ht="19.5" customHeight="1" hidden="1">
      <c r="A125" s="654"/>
      <c r="B125" s="102"/>
      <c r="C125" s="97"/>
      <c r="D125" s="95"/>
      <c r="E125" s="96"/>
      <c r="F125" s="97"/>
      <c r="G125" s="95"/>
      <c r="H125" s="96"/>
      <c r="I125" s="97"/>
      <c r="J125" s="95"/>
      <c r="K125" s="96"/>
    </row>
    <row r="126" spans="1:11" ht="19.5" customHeight="1" hidden="1">
      <c r="A126" s="654"/>
      <c r="B126" s="102"/>
      <c r="C126" s="97"/>
      <c r="D126" s="95"/>
      <c r="E126" s="96"/>
      <c r="F126" s="97"/>
      <c r="G126" s="95"/>
      <c r="H126" s="96"/>
      <c r="I126" s="97"/>
      <c r="J126" s="95"/>
      <c r="K126" s="96"/>
    </row>
    <row r="127" spans="1:11" ht="19.5" customHeight="1" hidden="1">
      <c r="A127" s="654"/>
      <c r="B127" s="103"/>
      <c r="C127" s="98"/>
      <c r="D127" s="99"/>
      <c r="E127" s="100"/>
      <c r="F127" s="97"/>
      <c r="G127" s="95"/>
      <c r="H127" s="96"/>
      <c r="I127" s="97"/>
      <c r="J127" s="95"/>
      <c r="K127" s="96"/>
    </row>
    <row r="128" spans="1:11" ht="19.5" customHeight="1" hidden="1">
      <c r="A128" s="655"/>
      <c r="B128" s="81" t="s">
        <v>192</v>
      </c>
      <c r="C128" s="106">
        <f>SUM(C123:C127)</f>
        <v>0</v>
      </c>
      <c r="D128" s="107"/>
      <c r="E128" s="111">
        <f>SUM(E123:E127)</f>
        <v>0</v>
      </c>
      <c r="F128" s="106">
        <f>SUM(F123:F127)</f>
        <v>0</v>
      </c>
      <c r="G128" s="107"/>
      <c r="H128" s="111">
        <f>SUM(H123:H127)</f>
        <v>0</v>
      </c>
      <c r="I128" s="106">
        <f>SUM(I123:I127)</f>
        <v>0</v>
      </c>
      <c r="J128" s="107"/>
      <c r="K128" s="111">
        <f>SUM(K123:K127)</f>
        <v>0</v>
      </c>
    </row>
    <row r="129" spans="1:11" ht="19.5" customHeight="1" hidden="1">
      <c r="A129" s="25"/>
      <c r="B129" s="26"/>
      <c r="C129" s="27"/>
      <c r="D129" s="27"/>
      <c r="E129" s="27"/>
      <c r="F129" s="27"/>
      <c r="G129" s="27"/>
      <c r="H129" s="27"/>
      <c r="I129" s="27"/>
      <c r="J129" s="27"/>
      <c r="K129" s="28"/>
    </row>
    <row r="130" spans="1:11" ht="19.5" customHeight="1" hidden="1">
      <c r="A130" s="653" t="s">
        <v>218</v>
      </c>
      <c r="B130" s="101"/>
      <c r="C130" s="94"/>
      <c r="D130" s="92"/>
      <c r="E130" s="93"/>
      <c r="F130" s="94"/>
      <c r="G130" s="92"/>
      <c r="H130" s="93"/>
      <c r="I130" s="94"/>
      <c r="J130" s="92"/>
      <c r="K130" s="93"/>
    </row>
    <row r="131" spans="1:11" ht="19.5" customHeight="1" hidden="1">
      <c r="A131" s="654"/>
      <c r="B131" s="105"/>
      <c r="C131" s="97"/>
      <c r="D131" s="95"/>
      <c r="E131" s="96"/>
      <c r="F131" s="97"/>
      <c r="G131" s="95"/>
      <c r="H131" s="96"/>
      <c r="I131" s="97"/>
      <c r="J131" s="95"/>
      <c r="K131" s="96"/>
    </row>
    <row r="132" spans="1:11" ht="19.5" customHeight="1" hidden="1">
      <c r="A132" s="654"/>
      <c r="B132" s="102"/>
      <c r="C132" s="97"/>
      <c r="D132" s="95"/>
      <c r="E132" s="96"/>
      <c r="F132" s="97"/>
      <c r="G132" s="95"/>
      <c r="H132" s="96"/>
      <c r="I132" s="97"/>
      <c r="J132" s="95"/>
      <c r="K132" s="96"/>
    </row>
    <row r="133" spans="1:11" ht="19.5" customHeight="1" hidden="1">
      <c r="A133" s="654"/>
      <c r="B133" s="102"/>
      <c r="C133" s="97"/>
      <c r="D133" s="95"/>
      <c r="E133" s="96"/>
      <c r="F133" s="97"/>
      <c r="G133" s="95"/>
      <c r="H133" s="96"/>
      <c r="I133" s="97"/>
      <c r="J133" s="95"/>
      <c r="K133" s="96"/>
    </row>
    <row r="134" spans="1:11" ht="19.5" customHeight="1" hidden="1">
      <c r="A134" s="654"/>
      <c r="B134" s="103"/>
      <c r="C134" s="98"/>
      <c r="D134" s="99"/>
      <c r="E134" s="100"/>
      <c r="F134" s="97"/>
      <c r="G134" s="95"/>
      <c r="H134" s="96"/>
      <c r="I134" s="97"/>
      <c r="J134" s="95"/>
      <c r="K134" s="96"/>
    </row>
    <row r="135" spans="1:11" ht="19.5" customHeight="1" hidden="1">
      <c r="A135" s="655"/>
      <c r="B135" s="81" t="s">
        <v>192</v>
      </c>
      <c r="C135" s="106">
        <f>SUM(C130:C134)</f>
        <v>0</v>
      </c>
      <c r="D135" s="107"/>
      <c r="E135" s="111">
        <f>SUM(E130:E134)</f>
        <v>0</v>
      </c>
      <c r="F135" s="106">
        <f>SUM(F130:F134)</f>
        <v>0</v>
      </c>
      <c r="G135" s="107"/>
      <c r="H135" s="111">
        <f>SUM(H130:H134)</f>
        <v>0</v>
      </c>
      <c r="I135" s="106">
        <f>SUM(I130:I134)</f>
        <v>0</v>
      </c>
      <c r="J135" s="107"/>
      <c r="K135" s="111">
        <f>SUM(K130:K134)</f>
        <v>0</v>
      </c>
    </row>
    <row r="136" spans="1:11" ht="19.5" customHeight="1" hidden="1">
      <c r="A136" s="25"/>
      <c r="B136" s="26"/>
      <c r="C136" s="27"/>
      <c r="D136" s="27"/>
      <c r="E136" s="27"/>
      <c r="F136" s="27"/>
      <c r="G136" s="27"/>
      <c r="H136" s="27"/>
      <c r="I136" s="27"/>
      <c r="J136" s="27"/>
      <c r="K136" s="28"/>
    </row>
    <row r="137" spans="1:11" ht="19.5" customHeight="1" hidden="1">
      <c r="A137" s="653" t="s">
        <v>219</v>
      </c>
      <c r="B137" s="101"/>
      <c r="C137" s="94"/>
      <c r="D137" s="92"/>
      <c r="E137" s="93"/>
      <c r="F137" s="94"/>
      <c r="G137" s="92"/>
      <c r="H137" s="93"/>
      <c r="I137" s="94"/>
      <c r="J137" s="92"/>
      <c r="K137" s="93"/>
    </row>
    <row r="138" spans="1:11" ht="19.5" customHeight="1" hidden="1">
      <c r="A138" s="654"/>
      <c r="B138" s="105"/>
      <c r="C138" s="97"/>
      <c r="D138" s="95"/>
      <c r="E138" s="96"/>
      <c r="F138" s="97"/>
      <c r="G138" s="95"/>
      <c r="H138" s="96"/>
      <c r="I138" s="97"/>
      <c r="J138" s="95"/>
      <c r="K138" s="96"/>
    </row>
    <row r="139" spans="1:11" ht="19.5" customHeight="1" hidden="1" thickBot="1">
      <c r="A139" s="654"/>
      <c r="B139" s="105"/>
      <c r="C139" s="97"/>
      <c r="D139" s="95"/>
      <c r="E139" s="96"/>
      <c r="F139" s="97"/>
      <c r="G139" s="95"/>
      <c r="H139" s="96"/>
      <c r="I139" s="97"/>
      <c r="J139" s="95"/>
      <c r="K139" s="96"/>
    </row>
    <row r="140" spans="1:11" ht="19.5" customHeight="1" hidden="1" thickBot="1">
      <c r="A140" s="654"/>
      <c r="B140" s="102"/>
      <c r="C140" s="97"/>
      <c r="D140" s="95"/>
      <c r="E140" s="96"/>
      <c r="F140" s="97"/>
      <c r="G140" s="95"/>
      <c r="H140" s="96"/>
      <c r="I140" s="97"/>
      <c r="J140" s="95"/>
      <c r="K140" s="96"/>
    </row>
    <row r="141" spans="1:11" ht="19.5" customHeight="1" hidden="1" thickBot="1">
      <c r="A141" s="654"/>
      <c r="B141" s="103"/>
      <c r="C141" s="98"/>
      <c r="D141" s="99"/>
      <c r="E141" s="100"/>
      <c r="F141" s="97"/>
      <c r="G141" s="95"/>
      <c r="H141" s="96"/>
      <c r="I141" s="97"/>
      <c r="J141" s="95"/>
      <c r="K141" s="96"/>
    </row>
    <row r="142" spans="1:11" ht="19.5" customHeight="1" hidden="1" thickBot="1">
      <c r="A142" s="655"/>
      <c r="B142" s="81" t="s">
        <v>192</v>
      </c>
      <c r="C142" s="106">
        <f>SUM(C137:C141)</f>
        <v>0</v>
      </c>
      <c r="D142" s="107"/>
      <c r="E142" s="111">
        <f>SUM(E137:E141)</f>
        <v>0</v>
      </c>
      <c r="F142" s="106">
        <f>SUM(F137:F141)</f>
        <v>0</v>
      </c>
      <c r="G142" s="107"/>
      <c r="H142" s="111">
        <f>SUM(H137:H141)</f>
        <v>0</v>
      </c>
      <c r="I142" s="106">
        <f>SUM(I137:I141)</f>
        <v>0</v>
      </c>
      <c r="J142" s="107"/>
      <c r="K142" s="111">
        <f>SUM(K137:K141)</f>
        <v>0</v>
      </c>
    </row>
    <row r="143" spans="1:11" ht="19.5" customHeight="1" hidden="1">
      <c r="A143" s="25"/>
      <c r="B143" s="26"/>
      <c r="C143" s="27"/>
      <c r="D143" s="27"/>
      <c r="E143" s="27"/>
      <c r="F143" s="27"/>
      <c r="G143" s="27"/>
      <c r="H143" s="27"/>
      <c r="I143" s="27"/>
      <c r="J143" s="27"/>
      <c r="K143" s="28"/>
    </row>
    <row r="144" spans="1:11" ht="19.5" customHeight="1" hidden="1">
      <c r="A144" s="653" t="s">
        <v>220</v>
      </c>
      <c r="B144" s="101"/>
      <c r="C144" s="94"/>
      <c r="D144" s="92"/>
      <c r="E144" s="93"/>
      <c r="F144" s="94"/>
      <c r="G144" s="92"/>
      <c r="H144" s="93"/>
      <c r="I144" s="94"/>
      <c r="J144" s="92"/>
      <c r="K144" s="93"/>
    </row>
    <row r="145" spans="1:11" ht="19.5" customHeight="1" hidden="1" thickBot="1">
      <c r="A145" s="654"/>
      <c r="B145" s="105"/>
      <c r="C145" s="97"/>
      <c r="D145" s="95"/>
      <c r="E145" s="96"/>
      <c r="F145" s="97"/>
      <c r="G145" s="95"/>
      <c r="H145" s="96"/>
      <c r="I145" s="97"/>
      <c r="J145" s="95"/>
      <c r="K145" s="96"/>
    </row>
    <row r="146" spans="1:11" ht="19.5" customHeight="1" hidden="1" thickBot="1">
      <c r="A146" s="654"/>
      <c r="B146" s="105"/>
      <c r="C146" s="97"/>
      <c r="D146" s="95"/>
      <c r="E146" s="96"/>
      <c r="F146" s="97"/>
      <c r="G146" s="95"/>
      <c r="H146" s="96"/>
      <c r="I146" s="97"/>
      <c r="J146" s="95"/>
      <c r="K146" s="96"/>
    </row>
    <row r="147" spans="1:11" ht="19.5" customHeight="1" hidden="1" thickBot="1">
      <c r="A147" s="654"/>
      <c r="B147" s="102"/>
      <c r="C147" s="97"/>
      <c r="D147" s="95"/>
      <c r="E147" s="96"/>
      <c r="F147" s="97"/>
      <c r="G147" s="95"/>
      <c r="H147" s="96"/>
      <c r="I147" s="97"/>
      <c r="J147" s="95"/>
      <c r="K147" s="96"/>
    </row>
    <row r="148" spans="1:11" ht="19.5" customHeight="1" hidden="1">
      <c r="A148" s="654"/>
      <c r="B148" s="103"/>
      <c r="C148" s="98"/>
      <c r="D148" s="99"/>
      <c r="E148" s="100"/>
      <c r="F148" s="97"/>
      <c r="G148" s="95"/>
      <c r="H148" s="96"/>
      <c r="I148" s="97"/>
      <c r="J148" s="95"/>
      <c r="K148" s="96"/>
    </row>
    <row r="149" spans="1:11" ht="19.5" customHeight="1" hidden="1" thickBot="1">
      <c r="A149" s="655"/>
      <c r="B149" s="81" t="s">
        <v>192</v>
      </c>
      <c r="C149" s="106">
        <f>SUM(C144:C148)</f>
        <v>0</v>
      </c>
      <c r="D149" s="107"/>
      <c r="E149" s="111">
        <f>SUM(E144:E148)</f>
        <v>0</v>
      </c>
      <c r="F149" s="106">
        <f>SUM(F144:F148)</f>
        <v>0</v>
      </c>
      <c r="G149" s="107"/>
      <c r="H149" s="111">
        <f>SUM(H144:H148)</f>
        <v>0</v>
      </c>
      <c r="I149" s="106">
        <f>SUM(I144:I148)</f>
        <v>0</v>
      </c>
      <c r="J149" s="107"/>
      <c r="K149" s="111">
        <f>SUM(K144:K148)</f>
        <v>0</v>
      </c>
    </row>
    <row r="150" spans="1:11" ht="19.5" customHeight="1" hidden="1">
      <c r="A150" s="644" t="s">
        <v>112</v>
      </c>
      <c r="B150" s="645"/>
      <c r="C150" s="108">
        <f>C121+C128+C135+C142+C149</f>
        <v>0</v>
      </c>
      <c r="D150" s="109"/>
      <c r="E150" s="110">
        <f>E121+E128+E135+E142+E149</f>
        <v>0</v>
      </c>
      <c r="F150" s="108">
        <f>F121+F128+F135+F142+F149</f>
        <v>0</v>
      </c>
      <c r="G150" s="109"/>
      <c r="H150" s="110">
        <f>H121+H128+H135+H142+H149</f>
        <v>0</v>
      </c>
      <c r="I150" s="108">
        <f>I121+I128+I135+I142+I149</f>
        <v>0</v>
      </c>
      <c r="J150" s="109"/>
      <c r="K150" s="110">
        <f>K121+K128+K135+K142+K149</f>
        <v>0</v>
      </c>
    </row>
    <row r="151" spans="1:11" ht="19.5" customHeight="1" thickBot="1">
      <c r="A151" s="25"/>
      <c r="B151" s="26"/>
      <c r="C151" s="27"/>
      <c r="D151" s="27"/>
      <c r="E151" s="27"/>
      <c r="F151" s="27"/>
      <c r="G151" s="27"/>
      <c r="H151" s="27"/>
      <c r="I151" s="27"/>
      <c r="J151" s="27"/>
      <c r="K151" s="28"/>
    </row>
    <row r="152" spans="1:11" ht="19.5" customHeight="1" thickBot="1">
      <c r="A152" s="662" t="s">
        <v>105</v>
      </c>
      <c r="B152" s="663"/>
      <c r="C152" s="330">
        <f>C31+C97+C113+C150</f>
        <v>0</v>
      </c>
      <c r="D152" s="331"/>
      <c r="E152" s="332">
        <f>E31+E97+E113+E150</f>
        <v>0</v>
      </c>
      <c r="F152" s="330">
        <f>F31+F97+F113+F150</f>
        <v>0</v>
      </c>
      <c r="G152" s="331"/>
      <c r="H152" s="332">
        <f>H31+H97+H113+H150</f>
        <v>0</v>
      </c>
      <c r="I152" s="330">
        <f>I31+I97+I113+I150</f>
        <v>0</v>
      </c>
      <c r="J152" s="331"/>
      <c r="K152" s="332">
        <f>K31+K97+K113+K150</f>
        <v>0</v>
      </c>
    </row>
    <row r="153" spans="1:11" ht="19.5" customHeight="1" thickBot="1">
      <c r="A153" s="25"/>
      <c r="B153" s="26"/>
      <c r="C153" s="27"/>
      <c r="D153" s="27"/>
      <c r="E153" s="27"/>
      <c r="F153" s="27"/>
      <c r="G153" s="27"/>
      <c r="H153" s="27"/>
      <c r="I153" s="27"/>
      <c r="J153" s="27"/>
      <c r="K153" s="28"/>
    </row>
    <row r="154" spans="1:11" ht="19.5" customHeight="1">
      <c r="A154" s="664" t="s">
        <v>106</v>
      </c>
      <c r="B154" s="665"/>
      <c r="C154" s="665"/>
      <c r="D154" s="665"/>
      <c r="E154" s="665"/>
      <c r="F154" s="665"/>
      <c r="G154" s="665"/>
      <c r="H154" s="665"/>
      <c r="I154" s="665"/>
      <c r="J154" s="665"/>
      <c r="K154" s="666"/>
    </row>
    <row r="155" spans="1:11" ht="19.5" customHeight="1" hidden="1" thickBot="1">
      <c r="A155" s="670" t="s">
        <v>176</v>
      </c>
      <c r="B155" s="671"/>
      <c r="C155" s="671"/>
      <c r="D155" s="671"/>
      <c r="E155" s="671"/>
      <c r="F155" s="671"/>
      <c r="G155" s="671"/>
      <c r="H155" s="671"/>
      <c r="I155" s="671"/>
      <c r="J155" s="671"/>
      <c r="K155" s="672"/>
    </row>
    <row r="156" spans="1:11" ht="19.5" customHeight="1" hidden="1" thickBot="1">
      <c r="A156" s="660" t="s">
        <v>234</v>
      </c>
      <c r="B156" s="248"/>
      <c r="C156" s="232"/>
      <c r="D156" s="92"/>
      <c r="E156" s="93"/>
      <c r="F156" s="94"/>
      <c r="G156" s="92"/>
      <c r="H156" s="93"/>
      <c r="I156" s="94"/>
      <c r="J156" s="92"/>
      <c r="K156" s="93"/>
    </row>
    <row r="157" spans="1:11" ht="19.5" customHeight="1" hidden="1">
      <c r="A157" s="661"/>
      <c r="B157" s="249"/>
      <c r="C157" s="243"/>
      <c r="D157" s="95"/>
      <c r="E157" s="96"/>
      <c r="F157" s="97"/>
      <c r="G157" s="95"/>
      <c r="H157" s="96"/>
      <c r="I157" s="97"/>
      <c r="J157" s="95"/>
      <c r="K157" s="96"/>
    </row>
    <row r="158" spans="1:11" ht="19.5" customHeight="1" hidden="1">
      <c r="A158" s="654"/>
      <c r="B158" s="105"/>
      <c r="C158" s="97"/>
      <c r="D158" s="95"/>
      <c r="E158" s="96"/>
      <c r="F158" s="97"/>
      <c r="G158" s="95"/>
      <c r="H158" s="96"/>
      <c r="I158" s="97"/>
      <c r="J158" s="95"/>
      <c r="K158" s="96"/>
    </row>
    <row r="159" spans="1:11" ht="19.5" customHeight="1" hidden="1">
      <c r="A159" s="654"/>
      <c r="B159" s="102"/>
      <c r="C159" s="97"/>
      <c r="D159" s="95"/>
      <c r="E159" s="96"/>
      <c r="F159" s="97"/>
      <c r="G159" s="95"/>
      <c r="H159" s="96"/>
      <c r="I159" s="97"/>
      <c r="J159" s="95"/>
      <c r="K159" s="96"/>
    </row>
    <row r="160" spans="1:11" ht="19.5" customHeight="1" hidden="1">
      <c r="A160" s="654"/>
      <c r="B160" s="103"/>
      <c r="C160" s="98"/>
      <c r="D160" s="99"/>
      <c r="E160" s="100"/>
      <c r="F160" s="97"/>
      <c r="G160" s="95"/>
      <c r="H160" s="96"/>
      <c r="I160" s="97"/>
      <c r="J160" s="95"/>
      <c r="K160" s="96"/>
    </row>
    <row r="161" spans="1:11" ht="19.5" customHeight="1" hidden="1" thickBot="1">
      <c r="A161" s="655"/>
      <c r="B161" s="81" t="s">
        <v>192</v>
      </c>
      <c r="C161" s="106">
        <f>SUM(C156:C160)</f>
        <v>0</v>
      </c>
      <c r="D161" s="107"/>
      <c r="E161" s="111">
        <f>SUM(E156:E160)</f>
        <v>0</v>
      </c>
      <c r="F161" s="106">
        <f>SUM(F156:F160)</f>
        <v>0</v>
      </c>
      <c r="G161" s="107"/>
      <c r="H161" s="111">
        <f>SUM(H156:H160)</f>
        <v>0</v>
      </c>
      <c r="I161" s="106">
        <f>SUM(I156:I160)</f>
        <v>0</v>
      </c>
      <c r="J161" s="107"/>
      <c r="K161" s="111">
        <f>SUM(K156:K160)</f>
        <v>0</v>
      </c>
    </row>
    <row r="162" spans="1:11" ht="19.5" customHeight="1" thickBot="1">
      <c r="A162" s="25"/>
      <c r="B162" s="26"/>
      <c r="C162" s="27"/>
      <c r="D162" s="27"/>
      <c r="E162" s="27"/>
      <c r="F162" s="27"/>
      <c r="G162" s="27"/>
      <c r="H162" s="27"/>
      <c r="I162" s="27"/>
      <c r="J162" s="27"/>
      <c r="K162" s="28"/>
    </row>
    <row r="163" spans="1:11" ht="19.5" customHeight="1">
      <c r="A163" s="653" t="s">
        <v>235</v>
      </c>
      <c r="B163" s="101"/>
      <c r="C163" s="94"/>
      <c r="D163" s="92"/>
      <c r="E163" s="93"/>
      <c r="F163" s="94"/>
      <c r="G163" s="92"/>
      <c r="H163" s="93"/>
      <c r="I163" s="94"/>
      <c r="J163" s="92"/>
      <c r="K163" s="93"/>
    </row>
    <row r="164" spans="1:11" ht="19.5" customHeight="1" hidden="1">
      <c r="A164" s="654"/>
      <c r="B164" s="105"/>
      <c r="C164" s="97"/>
      <c r="D164" s="95"/>
      <c r="E164" s="96"/>
      <c r="F164" s="97"/>
      <c r="G164" s="95"/>
      <c r="H164" s="96"/>
      <c r="I164" s="97"/>
      <c r="J164" s="95"/>
      <c r="K164" s="96"/>
    </row>
    <row r="165" spans="1:11" ht="19.5" customHeight="1" hidden="1">
      <c r="A165" s="654"/>
      <c r="B165" s="105"/>
      <c r="C165" s="97"/>
      <c r="D165" s="95"/>
      <c r="E165" s="96"/>
      <c r="F165" s="97"/>
      <c r="G165" s="95"/>
      <c r="H165" s="96"/>
      <c r="I165" s="97"/>
      <c r="J165" s="95"/>
      <c r="K165" s="96"/>
    </row>
    <row r="166" spans="1:11" ht="19.5" customHeight="1" hidden="1">
      <c r="A166" s="654"/>
      <c r="B166" s="102"/>
      <c r="C166" s="97"/>
      <c r="D166" s="95"/>
      <c r="E166" s="96"/>
      <c r="F166" s="97"/>
      <c r="G166" s="95"/>
      <c r="H166" s="96"/>
      <c r="I166" s="97"/>
      <c r="J166" s="95"/>
      <c r="K166" s="96"/>
    </row>
    <row r="167" spans="1:11" ht="19.5" customHeight="1" thickBot="1">
      <c r="A167" s="654"/>
      <c r="B167" s="103"/>
      <c r="C167" s="98"/>
      <c r="D167" s="99"/>
      <c r="E167" s="100"/>
      <c r="F167" s="97"/>
      <c r="G167" s="95"/>
      <c r="H167" s="96"/>
      <c r="I167" s="97"/>
      <c r="J167" s="95"/>
      <c r="K167" s="96"/>
    </row>
    <row r="168" spans="1:11" ht="19.5" customHeight="1" thickBot="1">
      <c r="A168" s="655"/>
      <c r="B168" s="81" t="s">
        <v>192</v>
      </c>
      <c r="C168" s="106">
        <f>SUM(C163:C167)</f>
        <v>0</v>
      </c>
      <c r="D168" s="107"/>
      <c r="E168" s="111">
        <f>SUM(E163:E167)</f>
        <v>0</v>
      </c>
      <c r="F168" s="106">
        <f>SUM(F163:F167)</f>
        <v>0</v>
      </c>
      <c r="G168" s="107"/>
      <c r="H168" s="111">
        <f>SUM(H163:H167)</f>
        <v>0</v>
      </c>
      <c r="I168" s="106">
        <f>SUM(I163:I167)</f>
        <v>0</v>
      </c>
      <c r="J168" s="107"/>
      <c r="K168" s="111">
        <f>SUM(K163:K167)</f>
        <v>0</v>
      </c>
    </row>
    <row r="169" spans="1:11" ht="19.5" customHeight="1" thickBot="1">
      <c r="A169" s="25"/>
      <c r="B169" s="26"/>
      <c r="C169" s="27"/>
      <c r="D169" s="27"/>
      <c r="E169" s="27"/>
      <c r="F169" s="27"/>
      <c r="G169" s="27"/>
      <c r="H169" s="27"/>
      <c r="I169" s="27"/>
      <c r="J169" s="27"/>
      <c r="K169" s="28"/>
    </row>
    <row r="170" spans="1:11" ht="19.5" customHeight="1" hidden="1">
      <c r="A170" s="653" t="s">
        <v>236</v>
      </c>
      <c r="B170" s="101"/>
      <c r="C170" s="94"/>
      <c r="D170" s="92"/>
      <c r="E170" s="93"/>
      <c r="F170" s="94"/>
      <c r="G170" s="92"/>
      <c r="H170" s="93"/>
      <c r="I170" s="94"/>
      <c r="J170" s="92"/>
      <c r="K170" s="93"/>
    </row>
    <row r="171" spans="1:11" ht="19.5" customHeight="1" hidden="1">
      <c r="A171" s="654"/>
      <c r="B171" s="105"/>
      <c r="C171" s="97"/>
      <c r="D171" s="95"/>
      <c r="E171" s="96"/>
      <c r="F171" s="97"/>
      <c r="G171" s="95"/>
      <c r="H171" s="96"/>
      <c r="I171" s="97"/>
      <c r="J171" s="95"/>
      <c r="K171" s="96"/>
    </row>
    <row r="172" spans="1:11" ht="19.5" customHeight="1" hidden="1">
      <c r="A172" s="654"/>
      <c r="B172" s="102"/>
      <c r="C172" s="97"/>
      <c r="D172" s="95"/>
      <c r="E172" s="96"/>
      <c r="F172" s="97"/>
      <c r="G172" s="95"/>
      <c r="H172" s="96"/>
      <c r="I172" s="97"/>
      <c r="J172" s="95"/>
      <c r="K172" s="96"/>
    </row>
    <row r="173" spans="1:11" ht="19.5" customHeight="1" hidden="1">
      <c r="A173" s="654"/>
      <c r="B173" s="102"/>
      <c r="C173" s="97"/>
      <c r="D173" s="95"/>
      <c r="E173" s="96"/>
      <c r="F173" s="97"/>
      <c r="G173" s="95"/>
      <c r="H173" s="96"/>
      <c r="I173" s="97"/>
      <c r="J173" s="95"/>
      <c r="K173" s="96"/>
    </row>
    <row r="174" spans="1:11" ht="19.5" customHeight="1" hidden="1">
      <c r="A174" s="654"/>
      <c r="B174" s="103"/>
      <c r="C174" s="98"/>
      <c r="D174" s="99"/>
      <c r="E174" s="100"/>
      <c r="F174" s="97"/>
      <c r="G174" s="95"/>
      <c r="H174" s="96"/>
      <c r="I174" s="97"/>
      <c r="J174" s="95"/>
      <c r="K174" s="96"/>
    </row>
    <row r="175" spans="1:11" ht="19.5" customHeight="1" hidden="1">
      <c r="A175" s="655"/>
      <c r="B175" s="81" t="s">
        <v>192</v>
      </c>
      <c r="C175" s="106">
        <f>SUM(C170:C174)</f>
        <v>0</v>
      </c>
      <c r="D175" s="107"/>
      <c r="E175" s="111">
        <f>SUM(E170:E174)</f>
        <v>0</v>
      </c>
      <c r="F175" s="106">
        <f>SUM(F170:F174)</f>
        <v>0</v>
      </c>
      <c r="G175" s="107"/>
      <c r="H175" s="111">
        <f>SUM(H170:H174)</f>
        <v>0</v>
      </c>
      <c r="I175" s="106">
        <f>SUM(I170:I174)</f>
        <v>0</v>
      </c>
      <c r="J175" s="107"/>
      <c r="K175" s="111">
        <f>SUM(K170:K174)</f>
        <v>0</v>
      </c>
    </row>
    <row r="176" spans="1:11" ht="19.5" customHeight="1" hidden="1">
      <c r="A176" s="25"/>
      <c r="B176" s="26"/>
      <c r="C176" s="27"/>
      <c r="D176" s="27"/>
      <c r="E176" s="27"/>
      <c r="F176" s="27"/>
      <c r="G176" s="27"/>
      <c r="H176" s="27"/>
      <c r="I176" s="27"/>
      <c r="J176" s="27"/>
      <c r="K176" s="28"/>
    </row>
    <row r="177" spans="1:11" ht="19.5" customHeight="1" hidden="1">
      <c r="A177" s="660" t="s">
        <v>237</v>
      </c>
      <c r="B177" s="248"/>
      <c r="C177" s="232"/>
      <c r="D177" s="92"/>
      <c r="E177" s="93"/>
      <c r="F177" s="94"/>
      <c r="G177" s="92"/>
      <c r="H177" s="93"/>
      <c r="I177" s="94"/>
      <c r="J177" s="92"/>
      <c r="K177" s="93"/>
    </row>
    <row r="178" spans="1:11" ht="19.5" customHeight="1" hidden="1">
      <c r="A178" s="661"/>
      <c r="B178" s="249"/>
      <c r="C178" s="243"/>
      <c r="D178" s="95"/>
      <c r="E178" s="96"/>
      <c r="F178" s="97"/>
      <c r="G178" s="95"/>
      <c r="H178" s="96"/>
      <c r="I178" s="97"/>
      <c r="J178" s="95"/>
      <c r="K178" s="96"/>
    </row>
    <row r="179" spans="1:11" ht="19.5" customHeight="1" hidden="1">
      <c r="A179" s="654"/>
      <c r="B179" s="102"/>
      <c r="C179" s="97"/>
      <c r="D179" s="95"/>
      <c r="E179" s="96"/>
      <c r="F179" s="97"/>
      <c r="G179" s="95"/>
      <c r="H179" s="96"/>
      <c r="I179" s="97"/>
      <c r="J179" s="95"/>
      <c r="K179" s="96"/>
    </row>
    <row r="180" spans="1:11" ht="19.5" customHeight="1" hidden="1">
      <c r="A180" s="654"/>
      <c r="B180" s="102"/>
      <c r="C180" s="97"/>
      <c r="D180" s="95"/>
      <c r="E180" s="96"/>
      <c r="F180" s="97"/>
      <c r="G180" s="95"/>
      <c r="H180" s="96"/>
      <c r="I180" s="97"/>
      <c r="J180" s="95"/>
      <c r="K180" s="96"/>
    </row>
    <row r="181" spans="1:11" ht="19.5" customHeight="1" hidden="1">
      <c r="A181" s="654"/>
      <c r="B181" s="103"/>
      <c r="C181" s="98"/>
      <c r="D181" s="99"/>
      <c r="E181" s="100"/>
      <c r="F181" s="97"/>
      <c r="G181" s="95"/>
      <c r="H181" s="96"/>
      <c r="I181" s="97"/>
      <c r="J181" s="95"/>
      <c r="K181" s="96"/>
    </row>
    <row r="182" spans="1:11" ht="19.5" customHeight="1" hidden="1">
      <c r="A182" s="655"/>
      <c r="B182" s="81" t="s">
        <v>192</v>
      </c>
      <c r="C182" s="106">
        <f>SUM(C177:C181)</f>
        <v>0</v>
      </c>
      <c r="D182" s="107"/>
      <c r="E182" s="111">
        <f>SUM(E177:E181)</f>
        <v>0</v>
      </c>
      <c r="F182" s="106">
        <f>SUM(F177:F181)</f>
        <v>0</v>
      </c>
      <c r="G182" s="107"/>
      <c r="H182" s="111">
        <f>SUM(H177:H181)</f>
        <v>0</v>
      </c>
      <c r="I182" s="106">
        <f>SUM(I177:I181)</f>
        <v>0</v>
      </c>
      <c r="J182" s="107"/>
      <c r="K182" s="111">
        <f>SUM(K177:K181)</f>
        <v>0</v>
      </c>
    </row>
    <row r="183" spans="1:11" ht="19.5" customHeight="1" thickBot="1">
      <c r="A183" s="644" t="s">
        <v>14</v>
      </c>
      <c r="B183" s="645"/>
      <c r="C183" s="108">
        <f>C161+C168+C175+C182</f>
        <v>0</v>
      </c>
      <c r="D183" s="109"/>
      <c r="E183" s="110">
        <f>E161+E168+E175+E182</f>
        <v>0</v>
      </c>
      <c r="F183" s="108">
        <f>F161+F168+F175+F182</f>
        <v>0</v>
      </c>
      <c r="G183" s="109"/>
      <c r="H183" s="110">
        <f>H161+H168+H175+H182</f>
        <v>0</v>
      </c>
      <c r="I183" s="108">
        <f>I161+I168+I175+I182</f>
        <v>0</v>
      </c>
      <c r="J183" s="109"/>
      <c r="K183" s="110">
        <f>K161+K168+K175+K182</f>
        <v>0</v>
      </c>
    </row>
    <row r="184" spans="1:11" ht="19.5" customHeight="1" thickBot="1">
      <c r="A184" s="182"/>
      <c r="B184" s="180"/>
      <c r="C184" s="128"/>
      <c r="D184" s="128"/>
      <c r="E184" s="128"/>
      <c r="F184" s="128"/>
      <c r="G184" s="128"/>
      <c r="H184" s="128"/>
      <c r="I184" s="128"/>
      <c r="J184" s="128"/>
      <c r="K184" s="183"/>
    </row>
    <row r="185" spans="1:11" ht="19.5" customHeight="1" thickBot="1">
      <c r="A185" s="656" t="s">
        <v>11</v>
      </c>
      <c r="B185" s="657"/>
      <c r="C185" s="657"/>
      <c r="D185" s="657"/>
      <c r="E185" s="657"/>
      <c r="F185" s="657"/>
      <c r="G185" s="657"/>
      <c r="H185" s="657"/>
      <c r="I185" s="657"/>
      <c r="J185" s="657"/>
      <c r="K185" s="658"/>
    </row>
    <row r="186" spans="1:11" ht="19.5" customHeight="1" thickBot="1">
      <c r="A186" s="653" t="s">
        <v>221</v>
      </c>
      <c r="B186" s="101"/>
      <c r="C186" s="94"/>
      <c r="D186" s="92"/>
      <c r="E186" s="93"/>
      <c r="F186" s="94"/>
      <c r="G186" s="92"/>
      <c r="H186" s="93"/>
      <c r="I186" s="94"/>
      <c r="J186" s="92"/>
      <c r="K186" s="94"/>
    </row>
    <row r="187" spans="1:11" ht="19.5" customHeight="1" hidden="1">
      <c r="A187" s="654"/>
      <c r="B187" s="105"/>
      <c r="C187" s="97"/>
      <c r="D187" s="95"/>
      <c r="E187" s="96"/>
      <c r="F187" s="97"/>
      <c r="G187" s="95"/>
      <c r="H187" s="96"/>
      <c r="I187" s="97"/>
      <c r="J187" s="95"/>
      <c r="K187" s="96"/>
    </row>
    <row r="188" spans="1:11" ht="19.5" customHeight="1" hidden="1">
      <c r="A188" s="654"/>
      <c r="B188" s="102"/>
      <c r="C188" s="97"/>
      <c r="D188" s="95"/>
      <c r="E188" s="96"/>
      <c r="F188" s="97"/>
      <c r="G188" s="95"/>
      <c r="H188" s="96"/>
      <c r="I188" s="97"/>
      <c r="J188" s="95"/>
      <c r="K188" s="96"/>
    </row>
    <row r="189" spans="1:11" ht="19.5" customHeight="1" hidden="1">
      <c r="A189" s="654"/>
      <c r="B189" s="102"/>
      <c r="C189" s="97"/>
      <c r="D189" s="95"/>
      <c r="E189" s="96"/>
      <c r="F189" s="97"/>
      <c r="G189" s="95"/>
      <c r="H189" s="96"/>
      <c r="I189" s="97"/>
      <c r="J189" s="95"/>
      <c r="K189" s="96"/>
    </row>
    <row r="190" spans="1:11" ht="24" customHeight="1" hidden="1">
      <c r="A190" s="654"/>
      <c r="B190" s="103"/>
      <c r="C190" s="98"/>
      <c r="D190" s="99"/>
      <c r="E190" s="100"/>
      <c r="F190" s="97"/>
      <c r="G190" s="95"/>
      <c r="H190" s="96"/>
      <c r="I190" s="97"/>
      <c r="J190" s="95"/>
      <c r="K190" s="96"/>
    </row>
    <row r="191" spans="1:11" ht="19.5" customHeight="1" thickBot="1">
      <c r="A191" s="655"/>
      <c r="B191" s="81" t="s">
        <v>192</v>
      </c>
      <c r="C191" s="106">
        <f>SUM(C186:C190)</f>
        <v>0</v>
      </c>
      <c r="D191" s="107"/>
      <c r="E191" s="111">
        <f>SUM(E186:E190)</f>
        <v>0</v>
      </c>
      <c r="F191" s="106">
        <f>SUM(F186:F190)</f>
        <v>0</v>
      </c>
      <c r="G191" s="107"/>
      <c r="H191" s="111">
        <f>SUM(H186:H190)</f>
        <v>0</v>
      </c>
      <c r="I191" s="106">
        <f>SUM(I186:I190)</f>
        <v>0</v>
      </c>
      <c r="J191" s="107"/>
      <c r="K191" s="111">
        <f>SUM(K186:K190)</f>
        <v>0</v>
      </c>
    </row>
    <row r="192" spans="1:11" ht="19.5" customHeight="1" thickBot="1">
      <c r="A192" s="644" t="s">
        <v>12</v>
      </c>
      <c r="B192" s="645"/>
      <c r="C192" s="108">
        <f>C191</f>
        <v>0</v>
      </c>
      <c r="D192" s="109"/>
      <c r="E192" s="110">
        <f>E191</f>
        <v>0</v>
      </c>
      <c r="F192" s="108">
        <f>F191</f>
        <v>0</v>
      </c>
      <c r="G192" s="109"/>
      <c r="H192" s="110">
        <f>H191</f>
        <v>0</v>
      </c>
      <c r="I192" s="108">
        <f>I191</f>
        <v>0</v>
      </c>
      <c r="J192" s="109"/>
      <c r="K192" s="110">
        <f>K191</f>
        <v>0</v>
      </c>
    </row>
    <row r="193" spans="1:11" ht="19.5" customHeight="1" thickBot="1">
      <c r="A193" s="25"/>
      <c r="B193" s="26"/>
      <c r="C193" s="27"/>
      <c r="D193" s="27"/>
      <c r="E193" s="27"/>
      <c r="F193" s="27"/>
      <c r="G193" s="27"/>
      <c r="H193" s="27"/>
      <c r="I193" s="27"/>
      <c r="J193" s="27"/>
      <c r="K193" s="28"/>
    </row>
    <row r="194" spans="1:11" ht="19.5" customHeight="1" thickBot="1">
      <c r="A194" s="656" t="s">
        <v>13</v>
      </c>
      <c r="B194" s="657"/>
      <c r="C194" s="657"/>
      <c r="D194" s="657"/>
      <c r="E194" s="657"/>
      <c r="F194" s="657"/>
      <c r="G194" s="657"/>
      <c r="H194" s="657"/>
      <c r="I194" s="657"/>
      <c r="J194" s="657"/>
      <c r="K194" s="658"/>
    </row>
    <row r="195" spans="1:11" ht="19.5" customHeight="1" thickBot="1">
      <c r="A195" s="653" t="s">
        <v>222</v>
      </c>
      <c r="B195" s="101"/>
      <c r="C195" s="94"/>
      <c r="D195" s="92"/>
      <c r="E195" s="93"/>
      <c r="F195" s="94"/>
      <c r="G195" s="92"/>
      <c r="H195" s="93"/>
      <c r="I195" s="94"/>
      <c r="J195" s="92"/>
      <c r="K195" s="94"/>
    </row>
    <row r="196" spans="1:11" ht="19.5" customHeight="1" hidden="1">
      <c r="A196" s="654"/>
      <c r="B196" s="105"/>
      <c r="C196" s="97"/>
      <c r="D196" s="95"/>
      <c r="E196" s="96"/>
      <c r="F196" s="97"/>
      <c r="G196" s="95"/>
      <c r="H196" s="96"/>
      <c r="I196" s="97"/>
      <c r="J196" s="95"/>
      <c r="K196" s="96"/>
    </row>
    <row r="197" spans="1:11" ht="19.5" customHeight="1" hidden="1">
      <c r="A197" s="654"/>
      <c r="B197" s="102"/>
      <c r="C197" s="97"/>
      <c r="D197" s="95"/>
      <c r="E197" s="96"/>
      <c r="F197" s="97"/>
      <c r="G197" s="95"/>
      <c r="H197" s="96"/>
      <c r="I197" s="97"/>
      <c r="J197" s="95"/>
      <c r="K197" s="96"/>
    </row>
    <row r="198" spans="1:11" ht="19.5" customHeight="1" hidden="1">
      <c r="A198" s="654"/>
      <c r="B198" s="102"/>
      <c r="C198" s="97"/>
      <c r="D198" s="95"/>
      <c r="E198" s="96"/>
      <c r="F198" s="97"/>
      <c r="G198" s="95"/>
      <c r="H198" s="96"/>
      <c r="I198" s="97"/>
      <c r="J198" s="95"/>
      <c r="K198" s="96"/>
    </row>
    <row r="199" spans="1:11" ht="19.5" customHeight="1" hidden="1">
      <c r="A199" s="654"/>
      <c r="B199" s="103"/>
      <c r="C199" s="98"/>
      <c r="D199" s="99"/>
      <c r="E199" s="100"/>
      <c r="F199" s="97"/>
      <c r="G199" s="95"/>
      <c r="H199" s="96"/>
      <c r="I199" s="97"/>
      <c r="J199" s="95"/>
      <c r="K199" s="96"/>
    </row>
    <row r="200" spans="1:11" ht="35.25" customHeight="1" thickBot="1">
      <c r="A200" s="655"/>
      <c r="B200" s="81" t="s">
        <v>192</v>
      </c>
      <c r="C200" s="106"/>
      <c r="D200" s="107"/>
      <c r="E200" s="111"/>
      <c r="F200" s="106"/>
      <c r="G200" s="107"/>
      <c r="H200" s="111"/>
      <c r="I200" s="106"/>
      <c r="J200" s="107"/>
      <c r="K200" s="111"/>
    </row>
    <row r="201" spans="1:11" ht="19.5" customHeight="1" thickBot="1">
      <c r="A201" s="644" t="s">
        <v>15</v>
      </c>
      <c r="B201" s="645"/>
      <c r="C201" s="108">
        <f>C200</f>
        <v>0</v>
      </c>
      <c r="D201" s="109"/>
      <c r="E201" s="110">
        <f>E200</f>
        <v>0</v>
      </c>
      <c r="F201" s="108">
        <f>F200</f>
        <v>0</v>
      </c>
      <c r="G201" s="109"/>
      <c r="H201" s="110">
        <f>H200</f>
        <v>0</v>
      </c>
      <c r="I201" s="108">
        <f>I200</f>
        <v>0</v>
      </c>
      <c r="J201" s="109"/>
      <c r="K201" s="110">
        <f>K200</f>
        <v>0</v>
      </c>
    </row>
    <row r="202" spans="1:11" ht="19.5" customHeight="1" thickBot="1">
      <c r="A202" s="25"/>
      <c r="B202" s="26"/>
      <c r="C202" s="27"/>
      <c r="D202" s="27"/>
      <c r="E202" s="27"/>
      <c r="F202" s="27"/>
      <c r="G202" s="27"/>
      <c r="H202" s="27"/>
      <c r="I202" s="27"/>
      <c r="J202" s="27"/>
      <c r="K202" s="28"/>
    </row>
    <row r="203" spans="1:11" ht="19.5" customHeight="1" thickBot="1">
      <c r="A203" s="656" t="s">
        <v>16</v>
      </c>
      <c r="B203" s="657"/>
      <c r="C203" s="657"/>
      <c r="D203" s="657"/>
      <c r="E203" s="657"/>
      <c r="F203" s="657"/>
      <c r="G203" s="657"/>
      <c r="H203" s="657"/>
      <c r="I203" s="657"/>
      <c r="J203" s="657"/>
      <c r="K203" s="658"/>
    </row>
    <row r="204" spans="1:11" ht="19.5" customHeight="1" thickBot="1">
      <c r="A204" s="653" t="s">
        <v>223</v>
      </c>
      <c r="B204" s="101"/>
      <c r="C204" s="250"/>
      <c r="D204" s="92"/>
      <c r="E204" s="93"/>
      <c r="F204" s="250"/>
      <c r="G204" s="250"/>
      <c r="H204" s="93"/>
      <c r="I204" s="250"/>
      <c r="J204" s="250"/>
      <c r="K204" s="93"/>
    </row>
    <row r="205" spans="1:11" ht="19.5" customHeight="1" hidden="1">
      <c r="A205" s="654"/>
      <c r="B205" s="105"/>
      <c r="C205" s="97"/>
      <c r="D205" s="95"/>
      <c r="E205" s="96"/>
      <c r="F205" s="97"/>
      <c r="G205" s="95"/>
      <c r="H205" s="96"/>
      <c r="I205" s="97"/>
      <c r="J205" s="95"/>
      <c r="K205" s="96"/>
    </row>
    <row r="206" spans="1:11" ht="19.5" customHeight="1" hidden="1">
      <c r="A206" s="654"/>
      <c r="B206" s="102"/>
      <c r="C206" s="97"/>
      <c r="D206" s="95"/>
      <c r="E206" s="96"/>
      <c r="F206" s="97"/>
      <c r="G206" s="95"/>
      <c r="H206" s="96"/>
      <c r="I206" s="97"/>
      <c r="J206" s="95"/>
      <c r="K206" s="96"/>
    </row>
    <row r="207" spans="1:11" ht="19.5" customHeight="1" hidden="1">
      <c r="A207" s="654"/>
      <c r="B207" s="102"/>
      <c r="C207" s="97"/>
      <c r="D207" s="95"/>
      <c r="E207" s="96"/>
      <c r="F207" s="97"/>
      <c r="G207" s="95"/>
      <c r="H207" s="96"/>
      <c r="I207" s="97"/>
      <c r="J207" s="95"/>
      <c r="K207" s="96"/>
    </row>
    <row r="208" spans="1:11" ht="19.5" customHeight="1" hidden="1">
      <c r="A208" s="654"/>
      <c r="B208" s="103"/>
      <c r="C208" s="98"/>
      <c r="D208" s="99"/>
      <c r="E208" s="100"/>
      <c r="F208" s="97"/>
      <c r="G208" s="95"/>
      <c r="H208" s="96"/>
      <c r="I208" s="97"/>
      <c r="J208" s="95"/>
      <c r="K208" s="96"/>
    </row>
    <row r="209" spans="1:11" ht="19.5" customHeight="1" thickBot="1">
      <c r="A209" s="655"/>
      <c r="B209" s="81" t="s">
        <v>192</v>
      </c>
      <c r="C209" s="106">
        <f>SUM(C204:C208)</f>
        <v>0</v>
      </c>
      <c r="D209" s="107"/>
      <c r="E209" s="111">
        <f>SUM(E204:E208)</f>
        <v>0</v>
      </c>
      <c r="F209" s="106">
        <f>SUM(F204:F208)</f>
        <v>0</v>
      </c>
      <c r="G209" s="107"/>
      <c r="H209" s="111">
        <f>SUM(H204:H208)</f>
        <v>0</v>
      </c>
      <c r="I209" s="106">
        <f>SUM(I204:I208)</f>
        <v>0</v>
      </c>
      <c r="J209" s="107"/>
      <c r="K209" s="111">
        <f>SUM(K204:K208)</f>
        <v>0</v>
      </c>
    </row>
    <row r="210" spans="1:11" ht="19.5" customHeight="1" thickBot="1">
      <c r="A210" s="644" t="s">
        <v>17</v>
      </c>
      <c r="B210" s="645"/>
      <c r="C210" s="108">
        <f>C209</f>
        <v>0</v>
      </c>
      <c r="D210" s="109"/>
      <c r="E210" s="110">
        <f>E209</f>
        <v>0</v>
      </c>
      <c r="F210" s="108">
        <f>F209</f>
        <v>0</v>
      </c>
      <c r="G210" s="109"/>
      <c r="H210" s="110">
        <f>H209</f>
        <v>0</v>
      </c>
      <c r="I210" s="108">
        <f>I209</f>
        <v>0</v>
      </c>
      <c r="J210" s="109"/>
      <c r="K210" s="110">
        <f>K209</f>
        <v>0</v>
      </c>
    </row>
    <row r="211" spans="1:11" ht="19.5" customHeight="1">
      <c r="A211" s="25"/>
      <c r="B211" s="26"/>
      <c r="C211" s="27"/>
      <c r="D211" s="27"/>
      <c r="E211" s="27"/>
      <c r="F211" s="27"/>
      <c r="G211" s="27"/>
      <c r="H211" s="27"/>
      <c r="I211" s="27"/>
      <c r="J211" s="27"/>
      <c r="K211" s="28"/>
    </row>
    <row r="212" spans="1:11" ht="19.5" customHeight="1" hidden="1" thickBot="1">
      <c r="A212" s="656" t="s">
        <v>18</v>
      </c>
      <c r="B212" s="657"/>
      <c r="C212" s="657"/>
      <c r="D212" s="657"/>
      <c r="E212" s="657"/>
      <c r="F212" s="657"/>
      <c r="G212" s="657"/>
      <c r="H212" s="657"/>
      <c r="I212" s="657"/>
      <c r="J212" s="657"/>
      <c r="K212" s="658"/>
    </row>
    <row r="213" spans="1:11" ht="19.5" customHeight="1" hidden="1">
      <c r="A213" s="653" t="s">
        <v>224</v>
      </c>
      <c r="B213" s="101"/>
      <c r="C213" s="94"/>
      <c r="D213" s="92"/>
      <c r="E213" s="93"/>
      <c r="F213" s="94"/>
      <c r="G213" s="92"/>
      <c r="H213" s="93"/>
      <c r="I213" s="94"/>
      <c r="J213" s="92"/>
      <c r="K213" s="93"/>
    </row>
    <row r="214" spans="1:11" ht="19.5" customHeight="1" hidden="1">
      <c r="A214" s="654"/>
      <c r="B214" s="105"/>
      <c r="C214" s="97"/>
      <c r="D214" s="95"/>
      <c r="E214" s="96"/>
      <c r="F214" s="97"/>
      <c r="G214" s="95"/>
      <c r="H214" s="96"/>
      <c r="I214" s="97"/>
      <c r="J214" s="95"/>
      <c r="K214" s="96"/>
    </row>
    <row r="215" spans="1:11" ht="19.5" customHeight="1" hidden="1">
      <c r="A215" s="654"/>
      <c r="B215" s="102"/>
      <c r="C215" s="97"/>
      <c r="D215" s="95"/>
      <c r="E215" s="96"/>
      <c r="F215" s="97"/>
      <c r="G215" s="95"/>
      <c r="H215" s="96"/>
      <c r="I215" s="97"/>
      <c r="J215" s="95"/>
      <c r="K215" s="96"/>
    </row>
    <row r="216" spans="1:11" ht="19.5" customHeight="1" hidden="1">
      <c r="A216" s="654"/>
      <c r="B216" s="102"/>
      <c r="C216" s="97"/>
      <c r="D216" s="95"/>
      <c r="E216" s="96"/>
      <c r="F216" s="97"/>
      <c r="G216" s="95"/>
      <c r="H216" s="96"/>
      <c r="I216" s="97"/>
      <c r="J216" s="95"/>
      <c r="K216" s="96"/>
    </row>
    <row r="217" spans="1:11" ht="19.5" customHeight="1" hidden="1" thickBot="1">
      <c r="A217" s="654"/>
      <c r="B217" s="103"/>
      <c r="C217" s="98"/>
      <c r="D217" s="99"/>
      <c r="E217" s="100"/>
      <c r="F217" s="97"/>
      <c r="G217" s="95"/>
      <c r="H217" s="96"/>
      <c r="I217" s="97"/>
      <c r="J217" s="95"/>
      <c r="K217" s="96"/>
    </row>
    <row r="218" spans="1:11" ht="19.5" customHeight="1" hidden="1" thickBot="1">
      <c r="A218" s="655"/>
      <c r="B218" s="81" t="s">
        <v>192</v>
      </c>
      <c r="C218" s="106">
        <f>SUM(C213:C217)</f>
        <v>0</v>
      </c>
      <c r="D218" s="107"/>
      <c r="E218" s="111">
        <f>SUM(E213:E217)</f>
        <v>0</v>
      </c>
      <c r="F218" s="106">
        <f>SUM(F213:F217)</f>
        <v>0</v>
      </c>
      <c r="G218" s="107"/>
      <c r="H218" s="111">
        <f>SUM(H213:H217)</f>
        <v>0</v>
      </c>
      <c r="I218" s="106">
        <f>SUM(I213:I217)</f>
        <v>0</v>
      </c>
      <c r="J218" s="107"/>
      <c r="K218" s="111">
        <f>SUM(K213:K217)</f>
        <v>0</v>
      </c>
    </row>
    <row r="219" spans="1:11" ht="19.5" customHeight="1" hidden="1" thickBot="1">
      <c r="A219" s="644" t="s">
        <v>19</v>
      </c>
      <c r="B219" s="645"/>
      <c r="C219" s="108">
        <f>C218</f>
        <v>0</v>
      </c>
      <c r="D219" s="109"/>
      <c r="E219" s="110">
        <f>E218</f>
        <v>0</v>
      </c>
      <c r="F219" s="108">
        <f>F218</f>
        <v>0</v>
      </c>
      <c r="G219" s="109"/>
      <c r="H219" s="110">
        <f>H218</f>
        <v>0</v>
      </c>
      <c r="I219" s="108">
        <f>I218</f>
        <v>0</v>
      </c>
      <c r="J219" s="109"/>
      <c r="K219" s="110">
        <f>K218</f>
        <v>0</v>
      </c>
    </row>
    <row r="220" spans="1:11" ht="19.5" customHeight="1" thickBot="1">
      <c r="A220" s="25"/>
      <c r="B220" s="26"/>
      <c r="C220" s="27"/>
      <c r="D220" s="27"/>
      <c r="E220" s="27"/>
      <c r="F220" s="27"/>
      <c r="G220" s="27"/>
      <c r="H220" s="27"/>
      <c r="I220" s="27"/>
      <c r="J220" s="27"/>
      <c r="K220" s="28"/>
    </row>
    <row r="221" spans="1:11" ht="19.5" customHeight="1" thickBot="1">
      <c r="A221" s="662" t="s">
        <v>107</v>
      </c>
      <c r="B221" s="663"/>
      <c r="C221" s="330">
        <f>C183+C192+C201+C210+C219</f>
        <v>0</v>
      </c>
      <c r="D221" s="331"/>
      <c r="E221" s="332">
        <f>E183+E192+E201+E210+E219</f>
        <v>0</v>
      </c>
      <c r="F221" s="330">
        <f>F183+F192+F201+F210+F219</f>
        <v>0</v>
      </c>
      <c r="G221" s="331"/>
      <c r="H221" s="332">
        <f>H183+H192+H201+H210+H219</f>
        <v>0</v>
      </c>
      <c r="I221" s="330">
        <f>I183+I192+I201+I210+I219</f>
        <v>0</v>
      </c>
      <c r="J221" s="331"/>
      <c r="K221" s="332">
        <f>K183+K192+K201+K210+K219</f>
        <v>0</v>
      </c>
    </row>
    <row r="222" spans="1:11" ht="19.5" customHeight="1" thickBot="1">
      <c r="A222" s="25"/>
      <c r="B222" s="26"/>
      <c r="C222" s="27"/>
      <c r="D222" s="27"/>
      <c r="E222" s="27"/>
      <c r="F222" s="27"/>
      <c r="G222" s="27"/>
      <c r="H222" s="27"/>
      <c r="I222" s="27"/>
      <c r="J222" s="27"/>
      <c r="K222" s="28"/>
    </row>
    <row r="223" spans="1:11" ht="19.5" customHeight="1" thickBot="1">
      <c r="A223" s="667" t="s">
        <v>110</v>
      </c>
      <c r="B223" s="668"/>
      <c r="C223" s="668"/>
      <c r="D223" s="668"/>
      <c r="E223" s="668"/>
      <c r="F223" s="668"/>
      <c r="G223" s="668"/>
      <c r="H223" s="668"/>
      <c r="I223" s="668"/>
      <c r="J223" s="668"/>
      <c r="K223" s="669"/>
    </row>
    <row r="224" spans="1:11" ht="19.5" customHeight="1" thickBot="1">
      <c r="A224" s="653" t="s">
        <v>225</v>
      </c>
      <c r="B224" s="101"/>
      <c r="C224" s="250"/>
      <c r="D224" s="92"/>
      <c r="E224" s="93"/>
      <c r="F224" s="250"/>
      <c r="G224" s="92"/>
      <c r="H224" s="93"/>
      <c r="I224" s="250"/>
      <c r="J224" s="92"/>
      <c r="K224" s="93"/>
    </row>
    <row r="225" spans="1:11" ht="19.5" customHeight="1" hidden="1">
      <c r="A225" s="654"/>
      <c r="B225" s="105"/>
      <c r="C225" s="97"/>
      <c r="D225" s="95"/>
      <c r="E225" s="96"/>
      <c r="F225" s="97"/>
      <c r="G225" s="95"/>
      <c r="H225" s="96"/>
      <c r="I225" s="97"/>
      <c r="J225" s="95"/>
      <c r="K225" s="96"/>
    </row>
    <row r="226" spans="1:11" ht="19.5" customHeight="1" hidden="1">
      <c r="A226" s="654"/>
      <c r="B226" s="105"/>
      <c r="C226" s="97"/>
      <c r="D226" s="95"/>
      <c r="E226" s="96"/>
      <c r="F226" s="97"/>
      <c r="G226" s="95"/>
      <c r="H226" s="96"/>
      <c r="I226" s="97"/>
      <c r="J226" s="95"/>
      <c r="K226" s="96"/>
    </row>
    <row r="227" spans="1:11" ht="19.5" customHeight="1" hidden="1">
      <c r="A227" s="654"/>
      <c r="B227" s="102"/>
      <c r="C227" s="97"/>
      <c r="D227" s="95"/>
      <c r="E227" s="96"/>
      <c r="F227" s="97"/>
      <c r="G227" s="95"/>
      <c r="H227" s="96"/>
      <c r="I227" s="97"/>
      <c r="J227" s="95"/>
      <c r="K227" s="96"/>
    </row>
    <row r="228" spans="1:11" ht="19.5" customHeight="1" hidden="1">
      <c r="A228" s="654"/>
      <c r="B228" s="103"/>
      <c r="C228" s="98"/>
      <c r="D228" s="99"/>
      <c r="E228" s="100"/>
      <c r="F228" s="97"/>
      <c r="G228" s="95"/>
      <c r="H228" s="96"/>
      <c r="I228" s="97"/>
      <c r="J228" s="95"/>
      <c r="K228" s="96"/>
    </row>
    <row r="229" spans="1:11" ht="19.5" customHeight="1" thickBot="1">
      <c r="A229" s="655"/>
      <c r="B229" s="81" t="s">
        <v>192</v>
      </c>
      <c r="C229" s="106">
        <f>SUM(C224:C228)</f>
        <v>0</v>
      </c>
      <c r="D229" s="107"/>
      <c r="E229" s="111">
        <f>SUM(E224:E228)</f>
        <v>0</v>
      </c>
      <c r="F229" s="106">
        <f>SUM(F224:F228)</f>
        <v>0</v>
      </c>
      <c r="G229" s="107"/>
      <c r="H229" s="111">
        <f>SUM(H224:H228)</f>
        <v>0</v>
      </c>
      <c r="I229" s="106">
        <f>SUM(I224:I228)</f>
        <v>0</v>
      </c>
      <c r="J229" s="107"/>
      <c r="K229" s="111">
        <f>SUM(K224:K228)</f>
        <v>0</v>
      </c>
    </row>
    <row r="230" spans="1:11" ht="19.5" customHeight="1" hidden="1">
      <c r="A230" s="25"/>
      <c r="B230" s="26"/>
      <c r="C230" s="27"/>
      <c r="D230" s="27"/>
      <c r="E230" s="27"/>
      <c r="F230" s="27"/>
      <c r="G230" s="27"/>
      <c r="H230" s="27"/>
      <c r="I230" s="27"/>
      <c r="J230" s="27"/>
      <c r="K230" s="28"/>
    </row>
    <row r="231" spans="1:11" ht="19.5" customHeight="1" hidden="1">
      <c r="A231" s="653" t="s">
        <v>226</v>
      </c>
      <c r="B231" s="101"/>
      <c r="C231" s="94"/>
      <c r="D231" s="92"/>
      <c r="E231" s="93"/>
      <c r="F231" s="94"/>
      <c r="G231" s="92"/>
      <c r="H231" s="93"/>
      <c r="I231" s="94"/>
      <c r="J231" s="92"/>
      <c r="K231" s="93"/>
    </row>
    <row r="232" spans="1:11" ht="19.5" customHeight="1" hidden="1">
      <c r="A232" s="654"/>
      <c r="B232" s="105"/>
      <c r="C232" s="114"/>
      <c r="D232" s="115"/>
      <c r="E232" s="116"/>
      <c r="F232" s="114"/>
      <c r="G232" s="115"/>
      <c r="H232" s="116"/>
      <c r="I232" s="114"/>
      <c r="J232" s="115"/>
      <c r="K232" s="116"/>
    </row>
    <row r="233" spans="1:11" ht="19.5" customHeight="1" hidden="1" thickBot="1">
      <c r="A233" s="654"/>
      <c r="B233" s="105"/>
      <c r="C233" s="114"/>
      <c r="D233" s="115"/>
      <c r="E233" s="116"/>
      <c r="F233" s="114"/>
      <c r="G233" s="115"/>
      <c r="H233" s="116"/>
      <c r="I233" s="114"/>
      <c r="J233" s="115"/>
      <c r="K233" s="116"/>
    </row>
    <row r="234" spans="1:11" ht="19.5" customHeight="1" hidden="1" thickBot="1">
      <c r="A234" s="654"/>
      <c r="B234" s="105"/>
      <c r="C234" s="114"/>
      <c r="D234" s="115"/>
      <c r="E234" s="116"/>
      <c r="F234" s="114"/>
      <c r="G234" s="115"/>
      <c r="H234" s="116"/>
      <c r="I234" s="114"/>
      <c r="J234" s="115"/>
      <c r="K234" s="116"/>
    </row>
    <row r="235" spans="1:11" ht="19.5" customHeight="1" hidden="1" thickBot="1">
      <c r="A235" s="654"/>
      <c r="B235" s="105"/>
      <c r="C235" s="97"/>
      <c r="D235" s="95"/>
      <c r="E235" s="96"/>
      <c r="F235" s="97"/>
      <c r="G235" s="95"/>
      <c r="H235" s="96"/>
      <c r="I235" s="97"/>
      <c r="J235" s="95"/>
      <c r="K235" s="96"/>
    </row>
    <row r="236" spans="1:11" ht="19.5" customHeight="1" hidden="1" thickBot="1">
      <c r="A236" s="654"/>
      <c r="B236" s="103"/>
      <c r="C236" s="98"/>
      <c r="D236" s="99"/>
      <c r="E236" s="100"/>
      <c r="F236" s="97"/>
      <c r="G236" s="95"/>
      <c r="H236" s="96"/>
      <c r="I236" s="97"/>
      <c r="J236" s="95"/>
      <c r="K236" s="96"/>
    </row>
    <row r="237" spans="1:11" ht="19.5" customHeight="1" hidden="1">
      <c r="A237" s="655"/>
      <c r="B237" s="81" t="s">
        <v>192</v>
      </c>
      <c r="C237" s="106">
        <f>SUM(C231:C236)</f>
        <v>0</v>
      </c>
      <c r="D237" s="107"/>
      <c r="E237" s="111">
        <f>SUM(E231:E236)</f>
        <v>0</v>
      </c>
      <c r="F237" s="106">
        <f>SUM(F231:F236)</f>
        <v>0</v>
      </c>
      <c r="G237" s="107"/>
      <c r="H237" s="111">
        <f>SUM(H231:H236)</f>
        <v>0</v>
      </c>
      <c r="I237" s="106">
        <f>SUM(I231:I236)</f>
        <v>0</v>
      </c>
      <c r="J237" s="107"/>
      <c r="K237" s="111">
        <f>SUM(K231:K236)</f>
        <v>0</v>
      </c>
    </row>
    <row r="238" spans="1:11" ht="19.5" customHeight="1" hidden="1">
      <c r="A238" s="25"/>
      <c r="B238" s="26"/>
      <c r="C238" s="27"/>
      <c r="D238" s="27"/>
      <c r="E238" s="27"/>
      <c r="F238" s="27"/>
      <c r="G238" s="27"/>
      <c r="H238" s="27"/>
      <c r="I238" s="27"/>
      <c r="J238" s="27"/>
      <c r="K238" s="28"/>
    </row>
    <row r="239" spans="1:11" ht="19.5" customHeight="1" hidden="1">
      <c r="A239" s="653" t="s">
        <v>227</v>
      </c>
      <c r="B239" s="101"/>
      <c r="C239" s="94"/>
      <c r="D239" s="92"/>
      <c r="E239" s="93"/>
      <c r="F239" s="94"/>
      <c r="G239" s="92"/>
      <c r="H239" s="93"/>
      <c r="I239" s="94"/>
      <c r="J239" s="92"/>
      <c r="K239" s="93"/>
    </row>
    <row r="240" spans="1:11" ht="19.5" customHeight="1" hidden="1">
      <c r="A240" s="654"/>
      <c r="B240" s="105"/>
      <c r="C240" s="114"/>
      <c r="D240" s="115"/>
      <c r="E240" s="116"/>
      <c r="F240" s="114"/>
      <c r="G240" s="115"/>
      <c r="H240" s="116"/>
      <c r="I240" s="114"/>
      <c r="J240" s="115"/>
      <c r="K240" s="116"/>
    </row>
    <row r="241" spans="1:11" ht="19.5" customHeight="1" hidden="1" thickBot="1">
      <c r="A241" s="654"/>
      <c r="B241" s="105"/>
      <c r="C241" s="114"/>
      <c r="D241" s="115"/>
      <c r="E241" s="116"/>
      <c r="F241" s="114"/>
      <c r="G241" s="115"/>
      <c r="H241" s="116"/>
      <c r="I241" s="114"/>
      <c r="J241" s="115"/>
      <c r="K241" s="116"/>
    </row>
    <row r="242" spans="1:11" ht="19.5" customHeight="1" hidden="1" thickBot="1">
      <c r="A242" s="654"/>
      <c r="B242" s="105"/>
      <c r="C242" s="114"/>
      <c r="D242" s="115"/>
      <c r="E242" s="116"/>
      <c r="F242" s="114"/>
      <c r="G242" s="115"/>
      <c r="H242" s="116"/>
      <c r="I242" s="114"/>
      <c r="J242" s="115"/>
      <c r="K242" s="116"/>
    </row>
    <row r="243" spans="1:11" ht="19.5" customHeight="1" hidden="1" thickBot="1">
      <c r="A243" s="654"/>
      <c r="B243" s="105"/>
      <c r="C243" s="97"/>
      <c r="D243" s="95"/>
      <c r="E243" s="96"/>
      <c r="F243" s="97"/>
      <c r="G243" s="95"/>
      <c r="H243" s="96"/>
      <c r="I243" s="97"/>
      <c r="J243" s="95"/>
      <c r="K243" s="96"/>
    </row>
    <row r="244" spans="1:11" ht="19.5" customHeight="1" hidden="1" thickBot="1">
      <c r="A244" s="654"/>
      <c r="B244" s="103"/>
      <c r="C244" s="98"/>
      <c r="D244" s="99"/>
      <c r="E244" s="100"/>
      <c r="F244" s="97"/>
      <c r="G244" s="95"/>
      <c r="H244" s="96"/>
      <c r="I244" s="97"/>
      <c r="J244" s="95"/>
      <c r="K244" s="96"/>
    </row>
    <row r="245" spans="1:11" ht="19.5" customHeight="1" hidden="1" thickBot="1">
      <c r="A245" s="655"/>
      <c r="B245" s="81" t="s">
        <v>192</v>
      </c>
      <c r="C245" s="106">
        <f>SUM(C239:C244)</f>
        <v>0</v>
      </c>
      <c r="D245" s="107"/>
      <c r="E245" s="111">
        <f>SUM(E239:E244)</f>
        <v>0</v>
      </c>
      <c r="F245" s="106">
        <f>SUM(F239:F244)</f>
        <v>0</v>
      </c>
      <c r="G245" s="107"/>
      <c r="H245" s="111">
        <f>SUM(H239:H244)</f>
        <v>0</v>
      </c>
      <c r="I245" s="106">
        <f>SUM(I239:I244)</f>
        <v>0</v>
      </c>
      <c r="J245" s="107"/>
      <c r="K245" s="111">
        <f>SUM(K239:K244)</f>
        <v>0</v>
      </c>
    </row>
    <row r="246" spans="1:11" ht="19.5" customHeight="1" hidden="1">
      <c r="A246" s="25"/>
      <c r="B246" s="26"/>
      <c r="C246" s="27"/>
      <c r="D246" s="27"/>
      <c r="E246" s="27"/>
      <c r="F246" s="27"/>
      <c r="G246" s="27"/>
      <c r="H246" s="27"/>
      <c r="I246" s="27"/>
      <c r="J246" s="27"/>
      <c r="K246" s="28"/>
    </row>
    <row r="247" spans="1:11" ht="19.5" customHeight="1" hidden="1">
      <c r="A247" s="653" t="s">
        <v>228</v>
      </c>
      <c r="B247" s="101"/>
      <c r="C247" s="94"/>
      <c r="D247" s="92"/>
      <c r="E247" s="93"/>
      <c r="F247" s="94"/>
      <c r="G247" s="92"/>
      <c r="H247" s="93"/>
      <c r="I247" s="94"/>
      <c r="J247" s="92"/>
      <c r="K247" s="93"/>
    </row>
    <row r="248" spans="1:11" ht="19.5" customHeight="1" hidden="1">
      <c r="A248" s="654"/>
      <c r="B248" s="105"/>
      <c r="C248" s="97"/>
      <c r="D248" s="95"/>
      <c r="E248" s="96"/>
      <c r="F248" s="97"/>
      <c r="G248" s="95"/>
      <c r="H248" s="96"/>
      <c r="I248" s="97"/>
      <c r="J248" s="95"/>
      <c r="K248" s="96"/>
    </row>
    <row r="249" spans="1:11" ht="19.5" customHeight="1" hidden="1">
      <c r="A249" s="654"/>
      <c r="B249" s="105"/>
      <c r="C249" s="97"/>
      <c r="D249" s="95"/>
      <c r="E249" s="96"/>
      <c r="F249" s="97"/>
      <c r="G249" s="95"/>
      <c r="H249" s="96"/>
      <c r="I249" s="97"/>
      <c r="J249" s="95"/>
      <c r="K249" s="96"/>
    </row>
    <row r="250" spans="1:11" ht="19.5" customHeight="1" hidden="1" thickBot="1">
      <c r="A250" s="654"/>
      <c r="B250" s="105"/>
      <c r="C250" s="97"/>
      <c r="D250" s="95"/>
      <c r="E250" s="96"/>
      <c r="F250" s="97"/>
      <c r="G250" s="95"/>
      <c r="H250" s="96"/>
      <c r="I250" s="97"/>
      <c r="J250" s="95"/>
      <c r="K250" s="96"/>
    </row>
    <row r="251" spans="1:11" ht="19.5" customHeight="1" hidden="1" thickBot="1">
      <c r="A251" s="654"/>
      <c r="B251" s="102"/>
      <c r="C251" s="97"/>
      <c r="D251" s="95"/>
      <c r="E251" s="96"/>
      <c r="F251" s="97"/>
      <c r="G251" s="95"/>
      <c r="H251" s="96"/>
      <c r="I251" s="97"/>
      <c r="J251" s="95"/>
      <c r="K251" s="96"/>
    </row>
    <row r="252" spans="1:11" ht="19.5" customHeight="1" hidden="1" thickBot="1">
      <c r="A252" s="654"/>
      <c r="B252" s="103"/>
      <c r="C252" s="98"/>
      <c r="D252" s="99"/>
      <c r="E252" s="100"/>
      <c r="F252" s="97"/>
      <c r="G252" s="95"/>
      <c r="H252" s="96"/>
      <c r="I252" s="97"/>
      <c r="J252" s="95"/>
      <c r="K252" s="96"/>
    </row>
    <row r="253" spans="1:11" ht="19.5" customHeight="1" hidden="1" thickBot="1">
      <c r="A253" s="655"/>
      <c r="B253" s="81" t="s">
        <v>192</v>
      </c>
      <c r="C253" s="106">
        <f>SUM(C247:C252)</f>
        <v>0</v>
      </c>
      <c r="D253" s="107"/>
      <c r="E253" s="111">
        <f>SUM(E247:E252)</f>
        <v>0</v>
      </c>
      <c r="F253" s="106">
        <f>SUM(F247:F252)</f>
        <v>0</v>
      </c>
      <c r="G253" s="107"/>
      <c r="H253" s="111">
        <f>SUM(H247:H252)</f>
        <v>0</v>
      </c>
      <c r="I253" s="106">
        <f>SUM(I247:I252)</f>
        <v>0</v>
      </c>
      <c r="J253" s="107"/>
      <c r="K253" s="111">
        <f>SUM(K247:K252)</f>
        <v>0</v>
      </c>
    </row>
    <row r="254" spans="1:11" ht="19.5" customHeight="1" hidden="1" thickBot="1">
      <c r="A254" s="25"/>
      <c r="B254" s="26"/>
      <c r="C254" s="27"/>
      <c r="D254" s="27"/>
      <c r="E254" s="27"/>
      <c r="F254" s="27"/>
      <c r="G254" s="27"/>
      <c r="H254" s="27"/>
      <c r="I254" s="27"/>
      <c r="J254" s="27"/>
      <c r="K254" s="28"/>
    </row>
    <row r="255" spans="1:11" ht="19.5" customHeight="1" hidden="1" thickBot="1">
      <c r="A255" s="653" t="s">
        <v>229</v>
      </c>
      <c r="B255" s="101"/>
      <c r="C255" s="94"/>
      <c r="D255" s="92"/>
      <c r="E255" s="93"/>
      <c r="F255" s="94"/>
      <c r="G255" s="92"/>
      <c r="H255" s="93"/>
      <c r="I255" s="94"/>
      <c r="J255" s="92"/>
      <c r="K255" s="93"/>
    </row>
    <row r="256" spans="1:11" ht="19.5" customHeight="1" hidden="1" thickBot="1">
      <c r="A256" s="654"/>
      <c r="B256" s="105"/>
      <c r="C256" s="114"/>
      <c r="D256" s="115"/>
      <c r="E256" s="116"/>
      <c r="F256" s="114"/>
      <c r="G256" s="115"/>
      <c r="H256" s="116"/>
      <c r="I256" s="114"/>
      <c r="J256" s="115"/>
      <c r="K256" s="116"/>
    </row>
    <row r="257" spans="1:11" ht="19.5" customHeight="1" hidden="1" thickBot="1">
      <c r="A257" s="654"/>
      <c r="B257" s="105"/>
      <c r="C257" s="114"/>
      <c r="D257" s="115"/>
      <c r="E257" s="116"/>
      <c r="F257" s="114"/>
      <c r="G257" s="115"/>
      <c r="H257" s="116"/>
      <c r="I257" s="114"/>
      <c r="J257" s="115"/>
      <c r="K257" s="116"/>
    </row>
    <row r="258" spans="1:11" ht="19.5" customHeight="1" hidden="1">
      <c r="A258" s="654"/>
      <c r="B258" s="105"/>
      <c r="C258" s="97"/>
      <c r="D258" s="95"/>
      <c r="E258" s="96"/>
      <c r="F258" s="97"/>
      <c r="G258" s="95"/>
      <c r="H258" s="96"/>
      <c r="I258" s="97"/>
      <c r="J258" s="95"/>
      <c r="K258" s="96"/>
    </row>
    <row r="259" spans="1:11" ht="19.5" customHeight="1" hidden="1" thickBot="1">
      <c r="A259" s="654"/>
      <c r="B259" s="103"/>
      <c r="C259" s="98"/>
      <c r="D259" s="99"/>
      <c r="E259" s="100"/>
      <c r="F259" s="97"/>
      <c r="G259" s="95"/>
      <c r="H259" s="96"/>
      <c r="I259" s="97"/>
      <c r="J259" s="95"/>
      <c r="K259" s="96"/>
    </row>
    <row r="260" spans="1:11" ht="19.5" customHeight="1" hidden="1" thickBot="1">
      <c r="A260" s="655"/>
      <c r="B260" s="81" t="s">
        <v>192</v>
      </c>
      <c r="C260" s="106">
        <f>SUM(C255:C259)</f>
        <v>0</v>
      </c>
      <c r="D260" s="107"/>
      <c r="E260" s="111">
        <f>SUM(E255:E259)</f>
        <v>0</v>
      </c>
      <c r="F260" s="106">
        <f>SUM(F255:F259)</f>
        <v>0</v>
      </c>
      <c r="G260" s="107"/>
      <c r="H260" s="111">
        <f>SUM(H255:H259)</f>
        <v>0</v>
      </c>
      <c r="I260" s="106">
        <f>SUM(I255:I259)</f>
        <v>0</v>
      </c>
      <c r="J260" s="107"/>
      <c r="K260" s="111">
        <f>SUM(K255:K259)</f>
        <v>0</v>
      </c>
    </row>
    <row r="261" spans="1:11" ht="19.5" customHeight="1" hidden="1">
      <c r="A261" s="25"/>
      <c r="B261" s="26"/>
      <c r="C261" s="27"/>
      <c r="D261" s="27"/>
      <c r="E261" s="27"/>
      <c r="F261" s="27"/>
      <c r="G261" s="27"/>
      <c r="H261" s="27"/>
      <c r="I261" s="27"/>
      <c r="J261" s="27"/>
      <c r="K261" s="28"/>
    </row>
    <row r="262" spans="1:11" ht="19.5" customHeight="1" hidden="1">
      <c r="A262" s="653" t="s">
        <v>230</v>
      </c>
      <c r="B262" s="101"/>
      <c r="C262" s="94"/>
      <c r="D262" s="92"/>
      <c r="E262" s="93"/>
      <c r="F262" s="94"/>
      <c r="G262" s="92"/>
      <c r="H262" s="93"/>
      <c r="I262" s="94"/>
      <c r="J262" s="92"/>
      <c r="K262" s="93"/>
    </row>
    <row r="263" spans="1:11" ht="19.5" customHeight="1" hidden="1" thickBot="1">
      <c r="A263" s="654"/>
      <c r="B263" s="105"/>
      <c r="C263" s="114"/>
      <c r="D263" s="115"/>
      <c r="E263" s="116"/>
      <c r="F263" s="114"/>
      <c r="G263" s="115"/>
      <c r="H263" s="116"/>
      <c r="I263" s="114"/>
      <c r="J263" s="115"/>
      <c r="K263" s="116"/>
    </row>
    <row r="264" spans="1:11" ht="19.5" customHeight="1" hidden="1">
      <c r="A264" s="654"/>
      <c r="B264" s="105"/>
      <c r="C264" s="114"/>
      <c r="D264" s="115"/>
      <c r="E264" s="116"/>
      <c r="F264" s="114"/>
      <c r="G264" s="115"/>
      <c r="H264" s="116"/>
      <c r="I264" s="114"/>
      <c r="J264" s="115"/>
      <c r="K264" s="116"/>
    </row>
    <row r="265" spans="1:11" ht="19.5" customHeight="1" hidden="1">
      <c r="A265" s="654"/>
      <c r="B265" s="102"/>
      <c r="C265" s="97"/>
      <c r="D265" s="95"/>
      <c r="E265" s="96"/>
      <c r="F265" s="97"/>
      <c r="G265" s="95"/>
      <c r="H265" s="96"/>
      <c r="I265" s="97"/>
      <c r="J265" s="95"/>
      <c r="K265" s="96"/>
    </row>
    <row r="266" spans="1:11" ht="19.5" customHeight="1" hidden="1">
      <c r="A266" s="654"/>
      <c r="B266" s="103"/>
      <c r="C266" s="98"/>
      <c r="D266" s="99"/>
      <c r="E266" s="100"/>
      <c r="F266" s="97"/>
      <c r="G266" s="95"/>
      <c r="H266" s="96"/>
      <c r="I266" s="97"/>
      <c r="J266" s="95"/>
      <c r="K266" s="96"/>
    </row>
    <row r="267" spans="1:11" ht="19.5" customHeight="1" hidden="1">
      <c r="A267" s="655"/>
      <c r="B267" s="81" t="s">
        <v>192</v>
      </c>
      <c r="C267" s="106">
        <f>SUM(C262:C266)</f>
        <v>0</v>
      </c>
      <c r="D267" s="107"/>
      <c r="E267" s="111">
        <f>SUM(E262:E266)</f>
        <v>0</v>
      </c>
      <c r="F267" s="106">
        <f>SUM(F262:F266)</f>
        <v>0</v>
      </c>
      <c r="G267" s="107"/>
      <c r="H267" s="111">
        <f>SUM(H262:H266)</f>
        <v>0</v>
      </c>
      <c r="I267" s="106">
        <f>SUM(I262:I266)</f>
        <v>0</v>
      </c>
      <c r="J267" s="107"/>
      <c r="K267" s="111">
        <f>SUM(K262:K266)</f>
        <v>0</v>
      </c>
    </row>
    <row r="268" spans="1:11" ht="19.5" customHeight="1" thickBot="1">
      <c r="A268" s="25"/>
      <c r="B268" s="26"/>
      <c r="C268" s="27"/>
      <c r="D268" s="27"/>
      <c r="E268" s="27"/>
      <c r="F268" s="27"/>
      <c r="G268" s="27"/>
      <c r="H268" s="27"/>
      <c r="I268" s="27"/>
      <c r="J268" s="27"/>
      <c r="K268" s="28"/>
    </row>
    <row r="269" spans="1:11" ht="19.5" customHeight="1" thickBot="1">
      <c r="A269" s="662" t="s">
        <v>24</v>
      </c>
      <c r="B269" s="663"/>
      <c r="C269" s="330">
        <f>C229+C237+C245+C253+C260+C267</f>
        <v>0</v>
      </c>
      <c r="D269" s="331"/>
      <c r="E269" s="333">
        <f>E229+E237+E245+E253+E260+E267</f>
        <v>0</v>
      </c>
      <c r="F269" s="330">
        <f>F229+F237+F245+F253+F260+F267</f>
        <v>0</v>
      </c>
      <c r="G269" s="331"/>
      <c r="H269" s="333">
        <f>H229+H237+H245+H253+H260+H267</f>
        <v>0</v>
      </c>
      <c r="I269" s="330">
        <f>I229+I237+I245+I253+I260+I267</f>
        <v>0</v>
      </c>
      <c r="J269" s="331"/>
      <c r="K269" s="333">
        <f>K229+K237+K245+K253+K260+K267</f>
        <v>0</v>
      </c>
    </row>
    <row r="270" spans="1:11" ht="19.5" customHeight="1" thickBot="1">
      <c r="A270" s="25"/>
      <c r="B270" s="26"/>
      <c r="C270" s="27"/>
      <c r="D270" s="27"/>
      <c r="E270" s="27"/>
      <c r="F270" s="27"/>
      <c r="G270" s="27"/>
      <c r="H270" s="27"/>
      <c r="I270" s="27"/>
      <c r="J270" s="27"/>
      <c r="K270" s="28"/>
    </row>
    <row r="271" spans="1:11" ht="19.5" customHeight="1">
      <c r="A271" s="664" t="s">
        <v>180</v>
      </c>
      <c r="B271" s="665"/>
      <c r="C271" s="665"/>
      <c r="D271" s="665"/>
      <c r="E271" s="665"/>
      <c r="F271" s="665"/>
      <c r="G271" s="665"/>
      <c r="H271" s="665"/>
      <c r="I271" s="665"/>
      <c r="J271" s="665"/>
      <c r="K271" s="666"/>
    </row>
    <row r="272" spans="1:11" ht="19.5" customHeight="1" hidden="1" thickBot="1">
      <c r="A272" s="650" t="s">
        <v>49</v>
      </c>
      <c r="B272" s="651"/>
      <c r="C272" s="651"/>
      <c r="D272" s="651"/>
      <c r="E272" s="651"/>
      <c r="F272" s="651"/>
      <c r="G272" s="651"/>
      <c r="H272" s="651"/>
      <c r="I272" s="651"/>
      <c r="J272" s="651"/>
      <c r="K272" s="652"/>
    </row>
    <row r="273" spans="1:11" ht="19.5" customHeight="1" hidden="1" thickBot="1">
      <c r="A273" s="653" t="s">
        <v>435</v>
      </c>
      <c r="B273" s="105"/>
      <c r="C273" s="114"/>
      <c r="D273" s="115"/>
      <c r="E273" s="116"/>
      <c r="F273" s="114"/>
      <c r="G273" s="115"/>
      <c r="H273" s="116"/>
      <c r="I273" s="114"/>
      <c r="J273" s="115"/>
      <c r="K273" s="116"/>
    </row>
    <row r="274" spans="1:11" ht="19.5" customHeight="1" hidden="1" thickBot="1">
      <c r="A274" s="654"/>
      <c r="B274" s="105"/>
      <c r="C274" s="114"/>
      <c r="D274" s="115"/>
      <c r="E274" s="116"/>
      <c r="F274" s="114"/>
      <c r="G274" s="115"/>
      <c r="H274" s="116"/>
      <c r="I274" s="114"/>
      <c r="J274" s="115"/>
      <c r="K274" s="116"/>
    </row>
    <row r="275" spans="1:11" ht="19.5" customHeight="1" hidden="1">
      <c r="A275" s="654"/>
      <c r="B275" s="105"/>
      <c r="C275" s="114"/>
      <c r="D275" s="115"/>
      <c r="E275" s="116"/>
      <c r="F275" s="114"/>
      <c r="G275" s="115"/>
      <c r="H275" s="116"/>
      <c r="I275" s="114"/>
      <c r="J275" s="115"/>
      <c r="K275" s="116"/>
    </row>
    <row r="276" spans="1:11" ht="19.5" customHeight="1" hidden="1">
      <c r="A276" s="654"/>
      <c r="B276" s="105"/>
      <c r="C276" s="114"/>
      <c r="D276" s="115"/>
      <c r="E276" s="116"/>
      <c r="F276" s="114"/>
      <c r="G276" s="115"/>
      <c r="H276" s="116"/>
      <c r="I276" s="114"/>
      <c r="J276" s="115"/>
      <c r="K276" s="116"/>
    </row>
    <row r="277" spans="1:11" ht="19.5" customHeight="1" hidden="1" thickBot="1">
      <c r="A277" s="654"/>
      <c r="B277" s="102"/>
      <c r="C277" s="97"/>
      <c r="D277" s="95"/>
      <c r="E277" s="96"/>
      <c r="F277" s="97"/>
      <c r="G277" s="95"/>
      <c r="H277" s="96"/>
      <c r="I277" s="97"/>
      <c r="J277" s="95"/>
      <c r="K277" s="96"/>
    </row>
    <row r="278" spans="1:11" ht="19.5" customHeight="1" hidden="1" thickBot="1">
      <c r="A278" s="655"/>
      <c r="B278" s="81" t="s">
        <v>192</v>
      </c>
      <c r="C278" s="106">
        <f>SUM(C273:C277)</f>
        <v>0</v>
      </c>
      <c r="D278" s="107"/>
      <c r="E278" s="111">
        <f>SUM(E273:E277)</f>
        <v>0</v>
      </c>
      <c r="F278" s="106">
        <f>SUM(F273:F277)</f>
        <v>0</v>
      </c>
      <c r="G278" s="107"/>
      <c r="H278" s="111">
        <f>SUM(H273:H277)</f>
        <v>0</v>
      </c>
      <c r="I278" s="106">
        <f>SUM(I273:I277)</f>
        <v>0</v>
      </c>
      <c r="J278" s="107"/>
      <c r="K278" s="111">
        <f>SUM(K273:K277)</f>
        <v>0</v>
      </c>
    </row>
    <row r="279" spans="1:11" ht="19.5" customHeight="1" hidden="1" thickBot="1">
      <c r="A279" s="644" t="s">
        <v>56</v>
      </c>
      <c r="B279" s="645"/>
      <c r="C279" s="108">
        <f>C278</f>
        <v>0</v>
      </c>
      <c r="D279" s="109"/>
      <c r="E279" s="110">
        <f>E278</f>
        <v>0</v>
      </c>
      <c r="F279" s="108">
        <f>F278</f>
        <v>0</v>
      </c>
      <c r="G279" s="109"/>
      <c r="H279" s="110">
        <f>H278</f>
        <v>0</v>
      </c>
      <c r="I279" s="108">
        <f>I278</f>
        <v>0</v>
      </c>
      <c r="J279" s="109"/>
      <c r="K279" s="110">
        <f>K278</f>
        <v>0</v>
      </c>
    </row>
    <row r="280" spans="1:11" ht="19.5" customHeight="1" thickBot="1">
      <c r="A280" s="25"/>
      <c r="B280" s="26"/>
      <c r="C280" s="27"/>
      <c r="D280" s="27"/>
      <c r="E280" s="27"/>
      <c r="F280" s="27"/>
      <c r="G280" s="27"/>
      <c r="H280" s="27"/>
      <c r="I280" s="27"/>
      <c r="J280" s="27"/>
      <c r="K280" s="28"/>
    </row>
    <row r="281" spans="1:11" ht="19.5" customHeight="1" thickBot="1">
      <c r="A281" s="656" t="s">
        <v>59</v>
      </c>
      <c r="B281" s="659"/>
      <c r="C281" s="657"/>
      <c r="D281" s="657"/>
      <c r="E281" s="657"/>
      <c r="F281" s="657"/>
      <c r="G281" s="657"/>
      <c r="H281" s="657"/>
      <c r="I281" s="657"/>
      <c r="J281" s="657"/>
      <c r="K281" s="658"/>
    </row>
    <row r="282" spans="1:11" ht="44.25" customHeight="1" thickBot="1">
      <c r="A282" s="660" t="s">
        <v>57</v>
      </c>
      <c r="B282" s="79"/>
      <c r="C282" s="176"/>
      <c r="D282" s="176"/>
      <c r="E282" s="334"/>
      <c r="F282" s="251"/>
      <c r="G282" s="176"/>
      <c r="H282" s="335"/>
      <c r="I282" s="251"/>
      <c r="J282" s="252"/>
      <c r="K282" s="253"/>
    </row>
    <row r="283" spans="1:11" ht="19.5" customHeight="1" hidden="1">
      <c r="A283" s="661"/>
      <c r="B283" s="79"/>
      <c r="C283" s="176"/>
      <c r="D283" s="176"/>
      <c r="E283" s="334"/>
      <c r="F283" s="336"/>
      <c r="G283" s="115"/>
      <c r="H283" s="337"/>
      <c r="I283" s="338"/>
      <c r="J283" s="339"/>
      <c r="K283" s="340"/>
    </row>
    <row r="284" spans="1:11" ht="19.5" customHeight="1" hidden="1">
      <c r="A284" s="661"/>
      <c r="B284" s="79"/>
      <c r="C284" s="341"/>
      <c r="D284" s="176"/>
      <c r="E284" s="341"/>
      <c r="F284" s="114"/>
      <c r="G284" s="115"/>
      <c r="H284" s="116"/>
      <c r="I284" s="114"/>
      <c r="J284" s="115"/>
      <c r="K284" s="116"/>
    </row>
    <row r="285" spans="1:11" ht="19.5" customHeight="1" hidden="1">
      <c r="A285" s="661"/>
      <c r="B285" s="79"/>
      <c r="C285" s="341"/>
      <c r="D285" s="176"/>
      <c r="E285" s="341"/>
      <c r="F285" s="114"/>
      <c r="G285" s="115"/>
      <c r="H285" s="116"/>
      <c r="I285" s="114"/>
      <c r="J285" s="115"/>
      <c r="K285" s="116"/>
    </row>
    <row r="286" spans="1:11" ht="19.5" customHeight="1" hidden="1">
      <c r="A286" s="661"/>
      <c r="B286" s="79"/>
      <c r="C286" s="341"/>
      <c r="D286" s="176"/>
      <c r="E286" s="341"/>
      <c r="F286" s="114"/>
      <c r="G286" s="115"/>
      <c r="H286" s="116"/>
      <c r="I286" s="114"/>
      <c r="J286" s="115"/>
      <c r="K286" s="116"/>
    </row>
    <row r="287" spans="1:11" ht="19.5" customHeight="1" hidden="1">
      <c r="A287" s="661"/>
      <c r="B287" s="79"/>
      <c r="C287" s="341"/>
      <c r="D287" s="176"/>
      <c r="E287" s="341"/>
      <c r="F287" s="97"/>
      <c r="G287" s="95"/>
      <c r="H287" s="96"/>
      <c r="I287" s="97"/>
      <c r="J287" s="95"/>
      <c r="K287" s="96"/>
    </row>
    <row r="288" spans="1:11" ht="19.5" customHeight="1" thickBot="1">
      <c r="A288" s="661"/>
      <c r="B288" s="51"/>
      <c r="C288" s="341"/>
      <c r="D288" s="176"/>
      <c r="E288" s="341"/>
      <c r="F288" s="125"/>
      <c r="G288" s="126"/>
      <c r="H288" s="127"/>
      <c r="I288" s="125"/>
      <c r="J288" s="126"/>
      <c r="K288" s="127"/>
    </row>
    <row r="289" spans="1:11" ht="19.5" customHeight="1" thickBot="1">
      <c r="A289" s="655"/>
      <c r="B289" s="104" t="s">
        <v>192</v>
      </c>
      <c r="C289" s="106">
        <f>SUM(C282:C288)</f>
        <v>0</v>
      </c>
      <c r="D289" s="107"/>
      <c r="E289" s="111">
        <f>SUM(E282:E288)</f>
        <v>0</v>
      </c>
      <c r="F289" s="106">
        <f>SUM(F282:F288)</f>
        <v>0</v>
      </c>
      <c r="G289" s="107"/>
      <c r="H289" s="111">
        <f>SUM(H282:H288)</f>
        <v>0</v>
      </c>
      <c r="I289" s="106">
        <f>SUM(I282:I288)</f>
        <v>0</v>
      </c>
      <c r="J289" s="107"/>
      <c r="K289" s="111">
        <f>SUM(K282:K288)</f>
        <v>0</v>
      </c>
    </row>
    <row r="290" spans="1:11" ht="19.5" customHeight="1" thickBot="1">
      <c r="A290" s="644" t="s">
        <v>58</v>
      </c>
      <c r="B290" s="645"/>
      <c r="C290" s="108">
        <f>C289</f>
        <v>0</v>
      </c>
      <c r="D290" s="109"/>
      <c r="E290" s="110">
        <f>E289</f>
        <v>0</v>
      </c>
      <c r="F290" s="108">
        <f>F289</f>
        <v>0</v>
      </c>
      <c r="G290" s="109"/>
      <c r="H290" s="110">
        <f>H289</f>
        <v>0</v>
      </c>
      <c r="I290" s="108">
        <f>I289</f>
        <v>0</v>
      </c>
      <c r="J290" s="109"/>
      <c r="K290" s="110">
        <f>K289</f>
        <v>0</v>
      </c>
    </row>
    <row r="291" spans="1:11" ht="19.5" customHeight="1" thickBot="1">
      <c r="A291" s="25"/>
      <c r="B291" s="26"/>
      <c r="C291" s="27"/>
      <c r="D291" s="27"/>
      <c r="E291" s="27"/>
      <c r="F291" s="27"/>
      <c r="G291" s="27"/>
      <c r="H291" s="27"/>
      <c r="I291" s="27"/>
      <c r="J291" s="27"/>
      <c r="K291" s="28"/>
    </row>
    <row r="292" spans="1:11" ht="19.5" customHeight="1" thickBot="1">
      <c r="A292" s="662" t="s">
        <v>48</v>
      </c>
      <c r="B292" s="663"/>
      <c r="C292" s="330">
        <f>C279+C290</f>
        <v>0</v>
      </c>
      <c r="D292" s="331"/>
      <c r="E292" s="332">
        <f>E279+E290</f>
        <v>0</v>
      </c>
      <c r="F292" s="330">
        <f>F279+F290</f>
        <v>0</v>
      </c>
      <c r="G292" s="331"/>
      <c r="H292" s="332">
        <f>H279+H290</f>
        <v>0</v>
      </c>
      <c r="I292" s="330">
        <f>I279+I290</f>
        <v>0</v>
      </c>
      <c r="J292" s="331"/>
      <c r="K292" s="332">
        <f>K279+K290</f>
        <v>0</v>
      </c>
    </row>
    <row r="293" spans="1:11" ht="19.5" customHeight="1" thickBot="1">
      <c r="A293" s="25"/>
      <c r="B293" s="26"/>
      <c r="C293" s="27"/>
      <c r="D293" s="27"/>
      <c r="E293" s="27"/>
      <c r="F293" s="27"/>
      <c r="G293" s="27"/>
      <c r="H293" s="27"/>
      <c r="I293" s="27"/>
      <c r="J293" s="27"/>
      <c r="K293" s="28"/>
    </row>
    <row r="294" spans="1:11" ht="19.5" customHeight="1">
      <c r="A294" s="664" t="s">
        <v>108</v>
      </c>
      <c r="B294" s="665"/>
      <c r="C294" s="665"/>
      <c r="D294" s="665"/>
      <c r="E294" s="665"/>
      <c r="F294" s="665"/>
      <c r="G294" s="665"/>
      <c r="H294" s="665"/>
      <c r="I294" s="665"/>
      <c r="J294" s="665"/>
      <c r="K294" s="666"/>
    </row>
    <row r="295" spans="1:11" ht="19.5" customHeight="1" thickBot="1">
      <c r="A295" s="650" t="s">
        <v>20</v>
      </c>
      <c r="B295" s="651"/>
      <c r="C295" s="651"/>
      <c r="D295" s="651"/>
      <c r="E295" s="651"/>
      <c r="F295" s="651"/>
      <c r="G295" s="651"/>
      <c r="H295" s="651"/>
      <c r="I295" s="651"/>
      <c r="J295" s="651"/>
      <c r="K295" s="652"/>
    </row>
    <row r="296" spans="1:11" ht="19.5" customHeight="1">
      <c r="A296" s="653" t="s">
        <v>238</v>
      </c>
      <c r="B296" s="101"/>
      <c r="C296" s="250"/>
      <c r="D296" s="92"/>
      <c r="E296" s="93"/>
      <c r="F296" s="250"/>
      <c r="G296" s="92"/>
      <c r="H296" s="93"/>
      <c r="I296" s="250"/>
      <c r="J296" s="92"/>
      <c r="K296" s="93"/>
    </row>
    <row r="297" spans="1:11" ht="19.5" customHeight="1" hidden="1">
      <c r="A297" s="654"/>
      <c r="B297" s="105"/>
      <c r="C297" s="114"/>
      <c r="D297" s="115"/>
      <c r="E297" s="116"/>
      <c r="F297" s="114"/>
      <c r="G297" s="115"/>
      <c r="H297" s="116"/>
      <c r="I297" s="114"/>
      <c r="J297" s="115"/>
      <c r="K297" s="116"/>
    </row>
    <row r="298" spans="1:11" ht="19.5" customHeight="1" hidden="1">
      <c r="A298" s="654"/>
      <c r="B298" s="105"/>
      <c r="C298" s="114"/>
      <c r="D298" s="115"/>
      <c r="E298" s="116"/>
      <c r="F298" s="114"/>
      <c r="G298" s="115"/>
      <c r="H298" s="116"/>
      <c r="I298" s="114"/>
      <c r="J298" s="115"/>
      <c r="K298" s="116"/>
    </row>
    <row r="299" spans="1:11" ht="19.5" customHeight="1" thickBot="1">
      <c r="A299" s="654"/>
      <c r="B299" s="103"/>
      <c r="C299" s="98"/>
      <c r="D299" s="99"/>
      <c r="E299" s="100"/>
      <c r="F299" s="97"/>
      <c r="G299" s="95"/>
      <c r="H299" s="96"/>
      <c r="I299" s="97"/>
      <c r="J299" s="95"/>
      <c r="K299" s="96"/>
    </row>
    <row r="300" spans="1:11" ht="19.5" customHeight="1" thickBot="1">
      <c r="A300" s="655"/>
      <c r="B300" s="81" t="s">
        <v>192</v>
      </c>
      <c r="C300" s="106">
        <f>SUM(C296:C299)</f>
        <v>0</v>
      </c>
      <c r="D300" s="107"/>
      <c r="E300" s="111">
        <f>SUM(E296:E299)</f>
        <v>0</v>
      </c>
      <c r="F300" s="106">
        <f>SUM(F296:F299)</f>
        <v>0</v>
      </c>
      <c r="G300" s="107"/>
      <c r="H300" s="111">
        <f>SUM(H296:H299)</f>
        <v>0</v>
      </c>
      <c r="I300" s="106">
        <f>SUM(I296:I299)</f>
        <v>0</v>
      </c>
      <c r="J300" s="107"/>
      <c r="K300" s="111">
        <f>SUM(K296:K299)</f>
        <v>0</v>
      </c>
    </row>
    <row r="301" spans="1:11" ht="19.5" customHeight="1" thickBot="1">
      <c r="A301" s="25"/>
      <c r="B301" s="26"/>
      <c r="C301" s="27"/>
      <c r="D301" s="27"/>
      <c r="E301" s="27"/>
      <c r="F301" s="27"/>
      <c r="G301" s="27"/>
      <c r="H301" s="27"/>
      <c r="I301" s="27"/>
      <c r="J301" s="27"/>
      <c r="K301" s="28"/>
    </row>
    <row r="302" spans="1:11" ht="19.5" customHeight="1" thickBot="1">
      <c r="A302" s="653" t="s">
        <v>239</v>
      </c>
      <c r="B302" s="101"/>
      <c r="C302" s="250"/>
      <c r="D302" s="92"/>
      <c r="E302" s="93"/>
      <c r="F302" s="250"/>
      <c r="G302" s="92"/>
      <c r="H302" s="93"/>
      <c r="I302" s="250"/>
      <c r="J302" s="92"/>
      <c r="K302" s="93"/>
    </row>
    <row r="303" spans="1:11" ht="19.5" customHeight="1" hidden="1">
      <c r="A303" s="654"/>
      <c r="B303" s="105"/>
      <c r="C303" s="114"/>
      <c r="D303" s="115"/>
      <c r="E303" s="116"/>
      <c r="F303" s="114"/>
      <c r="G303" s="115"/>
      <c r="H303" s="116"/>
      <c r="I303" s="114"/>
      <c r="J303" s="115"/>
      <c r="K303" s="116"/>
    </row>
    <row r="304" spans="1:11" ht="19.5" customHeight="1" hidden="1">
      <c r="A304" s="654"/>
      <c r="B304" s="102"/>
      <c r="C304" s="97"/>
      <c r="D304" s="95"/>
      <c r="E304" s="96"/>
      <c r="F304" s="97"/>
      <c r="G304" s="95"/>
      <c r="H304" s="96"/>
      <c r="I304" s="97"/>
      <c r="J304" s="95"/>
      <c r="K304" s="96"/>
    </row>
    <row r="305" spans="1:11" ht="19.5" customHeight="1" hidden="1">
      <c r="A305" s="654"/>
      <c r="B305" s="103"/>
      <c r="C305" s="98"/>
      <c r="D305" s="99"/>
      <c r="E305" s="100"/>
      <c r="F305" s="97"/>
      <c r="G305" s="95"/>
      <c r="H305" s="96"/>
      <c r="I305" s="97"/>
      <c r="J305" s="95"/>
      <c r="K305" s="96"/>
    </row>
    <row r="306" spans="1:11" ht="19.5" customHeight="1" thickBot="1">
      <c r="A306" s="655"/>
      <c r="B306" s="81" t="s">
        <v>192</v>
      </c>
      <c r="C306" s="106">
        <f>SUM(C302:C305)</f>
        <v>0</v>
      </c>
      <c r="D306" s="107"/>
      <c r="E306" s="111">
        <f>SUM(E302:E305)</f>
        <v>0</v>
      </c>
      <c r="F306" s="106">
        <f>SUM(F302:F305)</f>
        <v>0</v>
      </c>
      <c r="G306" s="107"/>
      <c r="H306" s="111">
        <f>SUM(H302:H305)</f>
        <v>0</v>
      </c>
      <c r="I306" s="106">
        <f>SUM(I302:I305)</f>
        <v>0</v>
      </c>
      <c r="J306" s="107"/>
      <c r="K306" s="111">
        <f>SUM(K302:K305)</f>
        <v>0</v>
      </c>
    </row>
    <row r="307" spans="1:11" ht="19.5" customHeight="1" thickBot="1">
      <c r="A307" s="644" t="s">
        <v>21</v>
      </c>
      <c r="B307" s="645"/>
      <c r="C307" s="108">
        <f>C300+C306</f>
        <v>0</v>
      </c>
      <c r="D307" s="109"/>
      <c r="E307" s="110">
        <f>E300+E306</f>
        <v>0</v>
      </c>
      <c r="F307" s="108">
        <f>F300+F306</f>
        <v>0</v>
      </c>
      <c r="G307" s="109"/>
      <c r="H307" s="110">
        <f>H300+H306</f>
        <v>0</v>
      </c>
      <c r="I307" s="108">
        <f>I300+I306</f>
        <v>0</v>
      </c>
      <c r="J307" s="109"/>
      <c r="K307" s="110">
        <f>K300+K306</f>
        <v>0</v>
      </c>
    </row>
    <row r="308" spans="1:11" ht="19.5" customHeight="1" thickBot="1">
      <c r="A308" s="25"/>
      <c r="B308" s="26"/>
      <c r="C308" s="27"/>
      <c r="D308" s="27"/>
      <c r="E308" s="27"/>
      <c r="F308" s="27"/>
      <c r="G308" s="27"/>
      <c r="H308" s="27"/>
      <c r="I308" s="27"/>
      <c r="J308" s="27"/>
      <c r="K308" s="28"/>
    </row>
    <row r="309" spans="1:11" ht="19.5" customHeight="1" thickBot="1">
      <c r="A309" s="656" t="s">
        <v>23</v>
      </c>
      <c r="B309" s="657"/>
      <c r="C309" s="657"/>
      <c r="D309" s="657"/>
      <c r="E309" s="657"/>
      <c r="F309" s="657"/>
      <c r="G309" s="657"/>
      <c r="H309" s="657"/>
      <c r="I309" s="657"/>
      <c r="J309" s="657"/>
      <c r="K309" s="658"/>
    </row>
    <row r="310" spans="1:11" ht="19.5" customHeight="1" thickBot="1">
      <c r="A310" s="653" t="s">
        <v>231</v>
      </c>
      <c r="B310" s="101" t="s">
        <v>416</v>
      </c>
      <c r="C310" s="250"/>
      <c r="D310" s="92"/>
      <c r="E310" s="93"/>
      <c r="F310" s="94"/>
      <c r="G310" s="92"/>
      <c r="H310" s="93"/>
      <c r="I310" s="94"/>
      <c r="J310" s="92"/>
      <c r="K310" s="93"/>
    </row>
    <row r="311" spans="1:11" ht="19.5" customHeight="1" hidden="1" thickBot="1">
      <c r="A311" s="654"/>
      <c r="B311" s="105"/>
      <c r="C311" s="114"/>
      <c r="D311" s="115"/>
      <c r="E311" s="116"/>
      <c r="F311" s="114"/>
      <c r="G311" s="115"/>
      <c r="H311" s="116"/>
      <c r="I311" s="114"/>
      <c r="J311" s="115"/>
      <c r="K311" s="116"/>
    </row>
    <row r="312" spans="1:11" ht="19.5" customHeight="1" hidden="1">
      <c r="A312" s="654"/>
      <c r="B312" s="102"/>
      <c r="C312" s="97"/>
      <c r="D312" s="95"/>
      <c r="E312" s="96"/>
      <c r="F312" s="97"/>
      <c r="G312" s="95"/>
      <c r="H312" s="96"/>
      <c r="I312" s="97"/>
      <c r="J312" s="95"/>
      <c r="K312" s="96"/>
    </row>
    <row r="313" spans="1:11" ht="19.5" customHeight="1" hidden="1">
      <c r="A313" s="654"/>
      <c r="B313" s="103"/>
      <c r="C313" s="98"/>
      <c r="D313" s="99"/>
      <c r="E313" s="100"/>
      <c r="F313" s="97"/>
      <c r="G313" s="95"/>
      <c r="H313" s="96"/>
      <c r="I313" s="97"/>
      <c r="J313" s="95"/>
      <c r="K313" s="96"/>
    </row>
    <row r="314" spans="1:11" ht="19.5" customHeight="1" thickBot="1">
      <c r="A314" s="655"/>
      <c r="B314" s="81"/>
      <c r="C314" s="106">
        <f>SUM(C310:C313)</f>
        <v>0</v>
      </c>
      <c r="D314" s="107"/>
      <c r="E314" s="111">
        <f>SUM(E310:E313)</f>
        <v>0</v>
      </c>
      <c r="F314" s="106">
        <f>SUM(F310:F313)</f>
        <v>0</v>
      </c>
      <c r="G314" s="107"/>
      <c r="H314" s="111">
        <f>SUM(H310:H313)</f>
        <v>0</v>
      </c>
      <c r="I314" s="106">
        <f>SUM(I310:I313)</f>
        <v>0</v>
      </c>
      <c r="J314" s="107"/>
      <c r="K314" s="111">
        <f>SUM(K310:K313)</f>
        <v>0</v>
      </c>
    </row>
    <row r="315" spans="1:11" ht="19.5" customHeight="1" thickBot="1">
      <c r="A315" s="644" t="s">
        <v>22</v>
      </c>
      <c r="B315" s="645"/>
      <c r="C315" s="108">
        <f>C314</f>
        <v>0</v>
      </c>
      <c r="D315" s="109"/>
      <c r="E315" s="110">
        <f>E314</f>
        <v>0</v>
      </c>
      <c r="F315" s="108">
        <f>F314</f>
        <v>0</v>
      </c>
      <c r="G315" s="109"/>
      <c r="H315" s="110">
        <f>H314</f>
        <v>0</v>
      </c>
      <c r="I315" s="108">
        <f>I314</f>
        <v>0</v>
      </c>
      <c r="J315" s="109"/>
      <c r="K315" s="110">
        <f>K314</f>
        <v>0</v>
      </c>
    </row>
    <row r="316" spans="1:11" ht="19.5" customHeight="1" thickBot="1">
      <c r="A316" s="25"/>
      <c r="B316" s="26"/>
      <c r="C316" s="27"/>
      <c r="D316" s="27"/>
      <c r="E316" s="27"/>
      <c r="F316" s="27"/>
      <c r="G316" s="27"/>
      <c r="H316" s="27"/>
      <c r="I316" s="27"/>
      <c r="J316" s="27"/>
      <c r="K316" s="28"/>
    </row>
    <row r="317" spans="1:11" ht="19.5" customHeight="1" thickBot="1">
      <c r="A317" s="646" t="s">
        <v>109</v>
      </c>
      <c r="B317" s="647"/>
      <c r="C317" s="342">
        <f>C307+C315</f>
        <v>0</v>
      </c>
      <c r="D317" s="343"/>
      <c r="E317" s="344">
        <f>E307+E315</f>
        <v>0</v>
      </c>
      <c r="F317" s="342">
        <f>F307+F315</f>
        <v>0</v>
      </c>
      <c r="G317" s="343"/>
      <c r="H317" s="344">
        <f>H307+H315</f>
        <v>0</v>
      </c>
      <c r="I317" s="342">
        <f>I307+I315</f>
        <v>0</v>
      </c>
      <c r="J317" s="343"/>
      <c r="K317" s="344">
        <f>K307+K315</f>
        <v>0</v>
      </c>
    </row>
    <row r="318" spans="1:11" ht="19.5" customHeight="1" thickBot="1">
      <c r="A318" s="345"/>
      <c r="B318" s="346"/>
      <c r="C318" s="347"/>
      <c r="D318" s="347"/>
      <c r="E318" s="347"/>
      <c r="F318" s="347"/>
      <c r="G318" s="347"/>
      <c r="H318" s="347"/>
      <c r="I318" s="347"/>
      <c r="J318" s="347"/>
      <c r="K318" s="348"/>
    </row>
    <row r="319" spans="1:11" ht="19.5" customHeight="1" thickBot="1">
      <c r="A319" s="648" t="s">
        <v>34</v>
      </c>
      <c r="B319" s="649"/>
      <c r="C319" s="349">
        <f>C152+C221+C269+C292+C317</f>
        <v>0</v>
      </c>
      <c r="D319" s="350"/>
      <c r="E319" s="351">
        <f>E152+E221+E269+E292+E317</f>
        <v>0</v>
      </c>
      <c r="F319" s="349">
        <f>F152+F221+F269+F292+F317</f>
        <v>0</v>
      </c>
      <c r="G319" s="350"/>
      <c r="H319" s="351">
        <f>H152+H221+H269+H292+H317</f>
        <v>0</v>
      </c>
      <c r="I319" s="349">
        <f>I152+I221+I269+I292+I317</f>
        <v>0</v>
      </c>
      <c r="J319" s="350"/>
      <c r="K319" s="351">
        <f>K152+K221+K269+K292+K317</f>
        <v>0</v>
      </c>
    </row>
    <row r="320" spans="1:11" ht="19.5" customHeight="1">
      <c r="A320" s="352"/>
      <c r="B320" s="352"/>
      <c r="C320" s="353"/>
      <c r="D320" s="353"/>
      <c r="E320" s="353"/>
      <c r="F320" s="353"/>
      <c r="G320" s="353"/>
      <c r="H320" s="353"/>
      <c r="I320" s="353"/>
      <c r="J320" s="353"/>
      <c r="K320" s="353"/>
    </row>
    <row r="321" spans="1:11" ht="19.5" customHeight="1">
      <c r="A321" s="720" t="s">
        <v>598</v>
      </c>
      <c r="B321" s="720"/>
      <c r="C321" s="720"/>
      <c r="D321" s="720"/>
      <c r="E321" s="720"/>
      <c r="F321" s="573"/>
      <c r="G321" s="353"/>
      <c r="H321" s="353"/>
      <c r="I321" s="353"/>
      <c r="J321" s="353"/>
      <c r="K321" s="353"/>
    </row>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sheetData>
  <sheetProtection/>
  <mergeCells count="98">
    <mergeCell ref="A321:E321"/>
    <mergeCell ref="A282:A289"/>
    <mergeCell ref="A290:B290"/>
    <mergeCell ref="A292:B292"/>
    <mergeCell ref="A224:A229"/>
    <mergeCell ref="A231:A237"/>
    <mergeCell ref="A239:A245"/>
    <mergeCell ref="A247:A253"/>
    <mergeCell ref="A255:A260"/>
    <mergeCell ref="A294:K294"/>
    <mergeCell ref="A163:A168"/>
    <mergeCell ref="A262:A267"/>
    <mergeCell ref="A271:K271"/>
    <mergeCell ref="A212:K212"/>
    <mergeCell ref="A279:B279"/>
    <mergeCell ref="A281:K281"/>
    <mergeCell ref="A273:A278"/>
    <mergeCell ref="A186:A191"/>
    <mergeCell ref="A195:A200"/>
    <mergeCell ref="A192:B192"/>
    <mergeCell ref="A123:A128"/>
    <mergeCell ref="A130:A135"/>
    <mergeCell ref="A137:A142"/>
    <mergeCell ref="A144:A149"/>
    <mergeCell ref="A272:K272"/>
    <mergeCell ref="A150:B150"/>
    <mergeCell ref="A152:B152"/>
    <mergeCell ref="A154:K154"/>
    <mergeCell ref="A155:K155"/>
    <mergeCell ref="A156:A161"/>
    <mergeCell ref="A21:K21"/>
    <mergeCell ref="A92:A96"/>
    <mergeCell ref="A97:B97"/>
    <mergeCell ref="A99:K99"/>
    <mergeCell ref="A100:A105"/>
    <mergeCell ref="A107:A112"/>
    <mergeCell ref="A22:B22"/>
    <mergeCell ref="C22:E22"/>
    <mergeCell ref="F22:H22"/>
    <mergeCell ref="I22:K22"/>
    <mergeCell ref="A295:K295"/>
    <mergeCell ref="A296:A300"/>
    <mergeCell ref="A170:A175"/>
    <mergeCell ref="A31:B31"/>
    <mergeCell ref="A48:A90"/>
    <mergeCell ref="A113:B113"/>
    <mergeCell ref="A115:K115"/>
    <mergeCell ref="A116:A121"/>
    <mergeCell ref="A183:B183"/>
    <mergeCell ref="A185:K185"/>
    <mergeCell ref="A194:K194"/>
    <mergeCell ref="A19:K19"/>
    <mergeCell ref="A20:K20"/>
    <mergeCell ref="A4:K4"/>
    <mergeCell ref="H6:K6"/>
    <mergeCell ref="A7:B7"/>
    <mergeCell ref="C7:K7"/>
    <mergeCell ref="A8:B8"/>
    <mergeCell ref="C8:K8"/>
    <mergeCell ref="C17:K17"/>
    <mergeCell ref="C18:K18"/>
    <mergeCell ref="C16:K16"/>
    <mergeCell ref="C9:K9"/>
    <mergeCell ref="C10:K10"/>
    <mergeCell ref="C11:K11"/>
    <mergeCell ref="C12:K12"/>
    <mergeCell ref="C13:K13"/>
    <mergeCell ref="C14:K14"/>
    <mergeCell ref="C15:K15"/>
    <mergeCell ref="A25:A30"/>
    <mergeCell ref="I23:J23"/>
    <mergeCell ref="K23:K24"/>
    <mergeCell ref="A23:A24"/>
    <mergeCell ref="B23:B24"/>
    <mergeCell ref="C23:D23"/>
    <mergeCell ref="E23:E24"/>
    <mergeCell ref="F23:G23"/>
    <mergeCell ref="H23:H24"/>
    <mergeCell ref="A319:B319"/>
    <mergeCell ref="A315:B315"/>
    <mergeCell ref="A317:B317"/>
    <mergeCell ref="A219:B219"/>
    <mergeCell ref="A221:B221"/>
    <mergeCell ref="A33:K33"/>
    <mergeCell ref="A41:A46"/>
    <mergeCell ref="A34:A39"/>
    <mergeCell ref="A223:K223"/>
    <mergeCell ref="A177:A182"/>
    <mergeCell ref="A269:B269"/>
    <mergeCell ref="A307:B307"/>
    <mergeCell ref="A309:K309"/>
    <mergeCell ref="A310:A314"/>
    <mergeCell ref="A302:A306"/>
    <mergeCell ref="A201:B201"/>
    <mergeCell ref="A203:K203"/>
    <mergeCell ref="A213:A218"/>
    <mergeCell ref="A204:A209"/>
    <mergeCell ref="A210:B210"/>
  </mergeCells>
  <printOptions horizontalCentered="1"/>
  <pageMargins left="0.15748031496062992" right="0.15748031496062992" top="0.3937007874015748" bottom="0.6692913385826772" header="0.5118110236220472" footer="0.5118110236220472"/>
  <pageSetup horizontalDpi="300" verticalDpi="300" orientation="portrait" paperSize="9" scale="65" r:id="rId2"/>
  <headerFooter alignWithMargins="0">
    <oddFooter>&amp;CSayfa &amp;P / &amp;N</oddFooter>
  </headerFooter>
  <legacyDrawing r:id="rId1"/>
</worksheet>
</file>

<file path=xl/worksheets/sheet14.xml><?xml version="1.0" encoding="utf-8"?>
<worksheet xmlns="http://schemas.openxmlformats.org/spreadsheetml/2006/main" xmlns:r="http://schemas.openxmlformats.org/officeDocument/2006/relationships">
  <sheetPr>
    <tabColor rgb="FFFFFF00"/>
  </sheetPr>
  <dimension ref="B1:F20"/>
  <sheetViews>
    <sheetView zoomScalePageLayoutView="0" workbookViewId="0" topLeftCell="A1">
      <selection activeCell="C27" sqref="C27"/>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1" ht="12.75" customHeight="1">
      <c r="F1" s="1"/>
    </row>
    <row r="6" spans="2:6" s="117" customFormat="1" ht="22.5" customHeight="1">
      <c r="B6" s="867" t="s">
        <v>588</v>
      </c>
      <c r="C6" s="867"/>
      <c r="D6" s="867"/>
      <c r="E6" s="867"/>
      <c r="F6" s="867"/>
    </row>
    <row r="7" ht="12.75" customHeight="1">
      <c r="F7" s="1"/>
    </row>
    <row r="8" spans="2:6" s="118" customFormat="1" ht="19.5" customHeight="1">
      <c r="B8" s="118" t="s">
        <v>146</v>
      </c>
      <c r="C8" s="118" t="s">
        <v>240</v>
      </c>
      <c r="F8" s="119"/>
    </row>
    <row r="9" spans="2:6" s="120" customFormat="1" ht="19.5" customHeight="1" thickBot="1">
      <c r="B9" s="118" t="s">
        <v>83</v>
      </c>
      <c r="C9" s="118" t="s">
        <v>84</v>
      </c>
      <c r="D9" s="118"/>
      <c r="E9" s="118"/>
      <c r="F9" s="119"/>
    </row>
    <row r="10" spans="2:6" s="2" customFormat="1" ht="19.5" customHeight="1">
      <c r="B10" s="948" t="s">
        <v>77</v>
      </c>
      <c r="C10" s="948" t="s">
        <v>194</v>
      </c>
      <c r="D10" s="951" t="s">
        <v>78</v>
      </c>
      <c r="E10" s="951"/>
      <c r="F10" s="952"/>
    </row>
    <row r="11" spans="2:6" s="2" customFormat="1" ht="19.5" customHeight="1" thickBot="1">
      <c r="B11" s="949"/>
      <c r="C11" s="949"/>
      <c r="D11" s="953"/>
      <c r="E11" s="953"/>
      <c r="F11" s="954"/>
    </row>
    <row r="12" spans="2:6" s="2" customFormat="1" ht="19.5" customHeight="1" thickBot="1">
      <c r="B12" s="950"/>
      <c r="C12" s="950"/>
      <c r="D12" s="121" t="s">
        <v>80</v>
      </c>
      <c r="E12" s="121" t="s">
        <v>81</v>
      </c>
      <c r="F12" s="121" t="s">
        <v>82</v>
      </c>
    </row>
    <row r="13" spans="2:6" s="8" customFormat="1" ht="30" customHeight="1">
      <c r="B13" s="945"/>
      <c r="C13" s="945"/>
      <c r="D13" s="215"/>
      <c r="E13" s="215"/>
      <c r="F13" s="216"/>
    </row>
    <row r="14" spans="2:6" s="8" customFormat="1" ht="30" customHeight="1" thickBot="1">
      <c r="B14" s="726"/>
      <c r="C14" s="726"/>
      <c r="D14" s="215"/>
      <c r="E14" s="215"/>
      <c r="F14" s="216"/>
    </row>
    <row r="15" spans="2:6" s="8" customFormat="1" ht="30" customHeight="1">
      <c r="B15" s="448"/>
      <c r="C15" s="449"/>
      <c r="D15" s="215"/>
      <c r="E15" s="215"/>
      <c r="F15" s="216"/>
    </row>
    <row r="16" spans="2:6" s="8" customFormat="1" ht="30" customHeight="1">
      <c r="B16" s="215"/>
      <c r="C16" s="215"/>
      <c r="D16" s="215"/>
      <c r="E16" s="215"/>
      <c r="F16" s="216"/>
    </row>
    <row r="17" spans="2:6" s="8" customFormat="1" ht="30" customHeight="1">
      <c r="B17" s="215"/>
      <c r="C17" s="215"/>
      <c r="D17" s="215"/>
      <c r="E17" s="215"/>
      <c r="F17" s="216"/>
    </row>
    <row r="18" spans="2:6" ht="12.75" customHeight="1">
      <c r="B18" s="215"/>
      <c r="C18" s="215"/>
      <c r="D18" s="215"/>
      <c r="E18" s="215"/>
      <c r="F18" s="216"/>
    </row>
    <row r="19" spans="2:6" s="2" customFormat="1" ht="19.5" customHeight="1">
      <c r="B19" s="215"/>
      <c r="C19" s="215"/>
      <c r="D19" s="215"/>
      <c r="E19" s="215"/>
      <c r="F19" s="216"/>
    </row>
    <row r="20" spans="2:6" s="2" customFormat="1" ht="19.5" customHeight="1">
      <c r="B20" s="946" t="s">
        <v>79</v>
      </c>
      <c r="C20" s="947"/>
      <c r="D20" s="947"/>
      <c r="E20" s="947"/>
      <c r="F20" s="947"/>
    </row>
  </sheetData>
  <sheetProtection/>
  <mergeCells count="7">
    <mergeCell ref="B13:B14"/>
    <mergeCell ref="C13:C14"/>
    <mergeCell ref="B20:F20"/>
    <mergeCell ref="B6:F6"/>
    <mergeCell ref="B10:B12"/>
    <mergeCell ref="C10:C12"/>
    <mergeCell ref="D10:F11"/>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5.xml><?xml version="1.0" encoding="utf-8"?>
<worksheet xmlns="http://schemas.openxmlformats.org/spreadsheetml/2006/main" xmlns:r="http://schemas.openxmlformats.org/officeDocument/2006/relationships">
  <sheetPr>
    <tabColor rgb="FFFFFF00"/>
  </sheetPr>
  <dimension ref="A4:AS23"/>
  <sheetViews>
    <sheetView zoomScalePageLayoutView="0" workbookViewId="0" topLeftCell="C3">
      <selection activeCell="AH5" sqref="AH5"/>
    </sheetView>
  </sheetViews>
  <sheetFormatPr defaultColWidth="9.140625" defaultRowHeight="12.75"/>
  <cols>
    <col min="1" max="1" width="16.421875" style="64" customWidth="1"/>
    <col min="2" max="2" width="16.8515625" style="64" customWidth="1"/>
    <col min="3" max="3" width="17.8515625" style="64" bestFit="1" customWidth="1"/>
    <col min="4" max="9" width="10.57421875" style="84" hidden="1" customWidth="1"/>
    <col min="10" max="10" width="11.8515625" style="84" hidden="1" customWidth="1"/>
    <col min="11" max="17" width="10.57421875" style="84" hidden="1" customWidth="1"/>
    <col min="18" max="18" width="11.8515625" style="84" hidden="1" customWidth="1"/>
    <col min="19" max="20" width="10.57421875" style="84" hidden="1" customWidth="1"/>
    <col min="21" max="21" width="8.421875" style="84" hidden="1" customWidth="1"/>
    <col min="22" max="23" width="10.57421875" style="84" hidden="1" customWidth="1"/>
    <col min="24" max="24" width="8.421875" style="84" hidden="1" customWidth="1"/>
    <col min="25" max="25" width="8.28125" style="84" hidden="1" customWidth="1"/>
    <col min="26" max="26" width="11.8515625" style="84" hidden="1" customWidth="1"/>
    <col min="27" max="27" width="0.13671875" style="84" hidden="1" customWidth="1"/>
    <col min="28" max="28" width="10.57421875" style="84" customWidth="1"/>
    <col min="29" max="29" width="9.00390625" style="84" customWidth="1"/>
    <col min="30" max="30" width="10.421875" style="84" customWidth="1"/>
    <col min="31" max="31" width="7.140625" style="84" customWidth="1"/>
    <col min="32" max="32" width="6.8515625" style="84" customWidth="1"/>
    <col min="33" max="33" width="7.57421875" style="84" customWidth="1"/>
    <col min="34" max="34" width="10.7109375" style="84" customWidth="1"/>
    <col min="35" max="35" width="12.00390625" style="84" customWidth="1"/>
    <col min="36" max="36" width="11.421875" style="64" customWidth="1"/>
    <col min="37" max="40" width="9.140625" style="64" customWidth="1"/>
    <col min="41" max="41" width="10.00390625" style="64" customWidth="1"/>
    <col min="42" max="42" width="9.140625" style="64" customWidth="1"/>
    <col min="43" max="43" width="10.140625" style="64" customWidth="1"/>
    <col min="44" max="44" width="10.28125" style="64" customWidth="1"/>
    <col min="45" max="16384" width="9.140625" style="64" customWidth="1"/>
  </cols>
  <sheetData>
    <row r="4" spans="1:35" s="63" customFormat="1" ht="22.5" customHeight="1">
      <c r="A4" s="712" t="s">
        <v>592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row>
    <row r="5" ht="12.75" customHeight="1"/>
    <row r="6" spans="1:35" s="52" customFormat="1" ht="21.75" customHeight="1">
      <c r="A6" s="52" t="s">
        <v>40</v>
      </c>
      <c r="C6" s="54"/>
      <c r="E6" s="54"/>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row>
    <row r="7" spans="1:45" s="52" customFormat="1" ht="21.75" customHeight="1" thickBot="1">
      <c r="A7" s="66" t="s">
        <v>190</v>
      </c>
      <c r="B7" s="66"/>
      <c r="C7" s="67"/>
      <c r="D7" s="217"/>
      <c r="E7" s="217"/>
      <c r="F7" s="217"/>
      <c r="G7" s="217"/>
      <c r="H7" s="217"/>
      <c r="I7" s="217"/>
      <c r="J7" s="218"/>
      <c r="K7" s="219"/>
      <c r="L7" s="219"/>
      <c r="M7" s="219"/>
      <c r="N7" s="217"/>
      <c r="O7" s="217"/>
      <c r="P7" s="217"/>
      <c r="Q7" s="217"/>
      <c r="R7" s="218"/>
      <c r="S7" s="220"/>
      <c r="T7" s="219"/>
      <c r="U7" s="219"/>
      <c r="V7" s="217"/>
      <c r="W7" s="217"/>
      <c r="X7" s="217"/>
      <c r="Y7" s="217"/>
      <c r="Z7" s="218"/>
      <c r="AA7" s="220"/>
      <c r="AB7" s="219"/>
      <c r="AC7" s="219"/>
      <c r="AD7" s="217"/>
      <c r="AE7" s="217"/>
      <c r="AF7" s="217"/>
      <c r="AG7" s="217"/>
      <c r="AH7" s="218"/>
      <c r="AI7" s="220"/>
      <c r="AJ7" s="66"/>
      <c r="AK7" s="66"/>
      <c r="AL7" s="66"/>
      <c r="AM7" s="66"/>
      <c r="AN7" s="66"/>
      <c r="AO7" s="66"/>
      <c r="AP7" s="66"/>
      <c r="AQ7" s="66"/>
      <c r="AR7" s="66"/>
      <c r="AS7" s="66"/>
    </row>
    <row r="8" spans="1:44" s="69" customFormat="1" ht="30" customHeight="1" thickBot="1">
      <c r="A8" s="976" t="s">
        <v>281</v>
      </c>
      <c r="B8" s="976" t="s">
        <v>194</v>
      </c>
      <c r="C8" s="976" t="s">
        <v>282</v>
      </c>
      <c r="D8" s="967" t="s">
        <v>292</v>
      </c>
      <c r="E8" s="968"/>
      <c r="F8" s="968"/>
      <c r="G8" s="968"/>
      <c r="H8" s="968"/>
      <c r="I8" s="968"/>
      <c r="J8" s="969"/>
      <c r="K8" s="970"/>
      <c r="L8" s="967" t="s">
        <v>232</v>
      </c>
      <c r="M8" s="968"/>
      <c r="N8" s="968"/>
      <c r="O8" s="968"/>
      <c r="P8" s="968"/>
      <c r="Q8" s="968"/>
      <c r="R8" s="969"/>
      <c r="S8" s="970"/>
      <c r="T8" s="987" t="s">
        <v>206</v>
      </c>
      <c r="U8" s="988"/>
      <c r="V8" s="988"/>
      <c r="W8" s="988"/>
      <c r="X8" s="988"/>
      <c r="Y8" s="988"/>
      <c r="Z8" s="988"/>
      <c r="AA8" s="989"/>
      <c r="AB8" s="987" t="s">
        <v>302</v>
      </c>
      <c r="AC8" s="988"/>
      <c r="AD8" s="988"/>
      <c r="AE8" s="988"/>
      <c r="AF8" s="988"/>
      <c r="AG8" s="988"/>
      <c r="AH8" s="988"/>
      <c r="AI8" s="989"/>
      <c r="AJ8" s="960" t="s">
        <v>420</v>
      </c>
      <c r="AK8" s="961"/>
      <c r="AL8" s="961"/>
      <c r="AM8" s="961"/>
      <c r="AN8" s="961"/>
      <c r="AO8" s="961"/>
      <c r="AP8" s="961"/>
      <c r="AQ8" s="961"/>
      <c r="AR8" s="962"/>
    </row>
    <row r="9" spans="1:44" s="69" customFormat="1" ht="36" customHeight="1" thickBot="1">
      <c r="A9" s="977"/>
      <c r="B9" s="977"/>
      <c r="C9" s="977"/>
      <c r="D9" s="971" t="s">
        <v>293</v>
      </c>
      <c r="E9" s="973" t="s">
        <v>283</v>
      </c>
      <c r="F9" s="974" t="s">
        <v>284</v>
      </c>
      <c r="G9" s="975"/>
      <c r="H9" s="974" t="s">
        <v>285</v>
      </c>
      <c r="I9" s="975"/>
      <c r="J9" s="971" t="s">
        <v>294</v>
      </c>
      <c r="K9" s="971" t="s">
        <v>295</v>
      </c>
      <c r="L9" s="971" t="s">
        <v>297</v>
      </c>
      <c r="M9" s="973" t="s">
        <v>283</v>
      </c>
      <c r="N9" s="974" t="s">
        <v>284</v>
      </c>
      <c r="O9" s="975"/>
      <c r="P9" s="974" t="s">
        <v>285</v>
      </c>
      <c r="Q9" s="975"/>
      <c r="R9" s="971" t="s">
        <v>298</v>
      </c>
      <c r="S9" s="973" t="s">
        <v>296</v>
      </c>
      <c r="T9" s="973" t="s">
        <v>305</v>
      </c>
      <c r="U9" s="973" t="s">
        <v>283</v>
      </c>
      <c r="V9" s="974" t="s">
        <v>284</v>
      </c>
      <c r="W9" s="975"/>
      <c r="X9" s="974" t="s">
        <v>285</v>
      </c>
      <c r="Y9" s="975"/>
      <c r="Z9" s="973" t="s">
        <v>306</v>
      </c>
      <c r="AA9" s="973" t="s">
        <v>296</v>
      </c>
      <c r="AB9" s="973" t="s">
        <v>438</v>
      </c>
      <c r="AC9" s="973" t="s">
        <v>283</v>
      </c>
      <c r="AD9" s="974" t="s">
        <v>284</v>
      </c>
      <c r="AE9" s="975"/>
      <c r="AF9" s="974" t="s">
        <v>285</v>
      </c>
      <c r="AG9" s="975"/>
      <c r="AH9" s="973" t="s">
        <v>605</v>
      </c>
      <c r="AI9" s="973" t="s">
        <v>296</v>
      </c>
      <c r="AJ9" s="963" t="s">
        <v>589</v>
      </c>
      <c r="AK9" s="963" t="s">
        <v>283</v>
      </c>
      <c r="AL9" s="965" t="s">
        <v>284</v>
      </c>
      <c r="AM9" s="966"/>
      <c r="AN9" s="965" t="s">
        <v>285</v>
      </c>
      <c r="AO9" s="966"/>
      <c r="AP9" s="963" t="s">
        <v>590</v>
      </c>
      <c r="AQ9" s="960" t="s">
        <v>591</v>
      </c>
      <c r="AR9" s="962"/>
    </row>
    <row r="10" spans="1:44" s="69" customFormat="1" ht="43.5" customHeight="1" thickBot="1">
      <c r="A10" s="978"/>
      <c r="B10" s="978"/>
      <c r="C10" s="978"/>
      <c r="D10" s="972"/>
      <c r="E10" s="725"/>
      <c r="F10" s="221" t="s">
        <v>286</v>
      </c>
      <c r="G10" s="221" t="s">
        <v>287</v>
      </c>
      <c r="H10" s="221" t="s">
        <v>284</v>
      </c>
      <c r="I10" s="221" t="s">
        <v>288</v>
      </c>
      <c r="J10" s="972"/>
      <c r="K10" s="972"/>
      <c r="L10" s="972"/>
      <c r="M10" s="725"/>
      <c r="N10" s="221" t="s">
        <v>286</v>
      </c>
      <c r="O10" s="221" t="s">
        <v>287</v>
      </c>
      <c r="P10" s="221" t="s">
        <v>284</v>
      </c>
      <c r="Q10" s="221" t="s">
        <v>288</v>
      </c>
      <c r="R10" s="972"/>
      <c r="S10" s="980"/>
      <c r="T10" s="980"/>
      <c r="U10" s="980"/>
      <c r="V10" s="221" t="s">
        <v>286</v>
      </c>
      <c r="W10" s="221" t="s">
        <v>287</v>
      </c>
      <c r="X10" s="221" t="s">
        <v>284</v>
      </c>
      <c r="Y10" s="221" t="s">
        <v>288</v>
      </c>
      <c r="Z10" s="980"/>
      <c r="AA10" s="980"/>
      <c r="AB10" s="980"/>
      <c r="AC10" s="980"/>
      <c r="AD10" s="221" t="s">
        <v>286</v>
      </c>
      <c r="AE10" s="221" t="s">
        <v>287</v>
      </c>
      <c r="AF10" s="221" t="s">
        <v>284</v>
      </c>
      <c r="AG10" s="221" t="s">
        <v>288</v>
      </c>
      <c r="AH10" s="980"/>
      <c r="AI10" s="980"/>
      <c r="AJ10" s="964"/>
      <c r="AK10" s="964"/>
      <c r="AL10" s="574" t="s">
        <v>286</v>
      </c>
      <c r="AM10" s="574" t="s">
        <v>287</v>
      </c>
      <c r="AN10" s="574" t="s">
        <v>284</v>
      </c>
      <c r="AO10" s="574" t="s">
        <v>288</v>
      </c>
      <c r="AP10" s="964"/>
      <c r="AQ10" s="575" t="s">
        <v>289</v>
      </c>
      <c r="AR10" s="575" t="s">
        <v>290</v>
      </c>
    </row>
    <row r="11" spans="1:44" s="69" customFormat="1" ht="30" customHeight="1" hidden="1" thickBot="1">
      <c r="A11" s="83" t="s">
        <v>168</v>
      </c>
      <c r="B11" s="82" t="s">
        <v>291</v>
      </c>
      <c r="C11" s="80" t="s">
        <v>62</v>
      </c>
      <c r="D11" s="85">
        <v>300</v>
      </c>
      <c r="E11" s="85">
        <v>0</v>
      </c>
      <c r="F11" s="222">
        <v>0</v>
      </c>
      <c r="G11" s="222">
        <v>1159</v>
      </c>
      <c r="H11" s="222">
        <v>0</v>
      </c>
      <c r="I11" s="222">
        <v>0</v>
      </c>
      <c r="J11" s="222">
        <f>(D11+E11+F11+G11+H11)-I11</f>
        <v>1459</v>
      </c>
      <c r="K11" s="222">
        <v>1241</v>
      </c>
      <c r="L11" s="85">
        <v>0</v>
      </c>
      <c r="M11" s="85">
        <v>0</v>
      </c>
      <c r="N11" s="222">
        <v>0</v>
      </c>
      <c r="O11" s="222">
        <v>0</v>
      </c>
      <c r="P11" s="222">
        <v>0</v>
      </c>
      <c r="Q11" s="222">
        <v>0</v>
      </c>
      <c r="R11" s="222">
        <f>(L11+M11+N11+O11+P11)-Q11</f>
        <v>0</v>
      </c>
      <c r="S11" s="85">
        <v>0</v>
      </c>
      <c r="T11" s="85">
        <v>0</v>
      </c>
      <c r="U11" s="85">
        <v>0</v>
      </c>
      <c r="V11" s="222">
        <v>0</v>
      </c>
      <c r="W11" s="222">
        <v>0</v>
      </c>
      <c r="X11" s="222">
        <v>0</v>
      </c>
      <c r="Y11" s="222">
        <v>0</v>
      </c>
      <c r="Z11" s="222">
        <f>(T11+U11+V11+W11+X11)-Y11</f>
        <v>0</v>
      </c>
      <c r="AA11" s="85">
        <v>0</v>
      </c>
      <c r="AB11" s="85">
        <v>0</v>
      </c>
      <c r="AC11" s="85">
        <v>0</v>
      </c>
      <c r="AD11" s="222">
        <v>0</v>
      </c>
      <c r="AE11" s="222">
        <v>0</v>
      </c>
      <c r="AF11" s="222">
        <v>0</v>
      </c>
      <c r="AG11" s="222">
        <v>0</v>
      </c>
      <c r="AH11" s="222">
        <f>(AB11+AC11+AD11+AE11+AF11)-AG11</f>
        <v>0</v>
      </c>
      <c r="AI11" s="85">
        <v>0</v>
      </c>
      <c r="AJ11" s="85">
        <v>0</v>
      </c>
      <c r="AK11" s="85">
        <v>0</v>
      </c>
      <c r="AL11" s="222">
        <v>0</v>
      </c>
      <c r="AM11" s="222">
        <v>0</v>
      </c>
      <c r="AN11" s="222">
        <v>0</v>
      </c>
      <c r="AO11" s="222">
        <v>0</v>
      </c>
      <c r="AP11" s="222">
        <f>(AJ11+AK11+AL11+AM11+AN11)-AO11</f>
        <v>0</v>
      </c>
      <c r="AQ11" s="85">
        <v>0</v>
      </c>
      <c r="AR11" s="85">
        <v>0</v>
      </c>
    </row>
    <row r="12" spans="1:44" s="69" customFormat="1" ht="1.5" customHeight="1" hidden="1" thickBot="1">
      <c r="A12" s="214" t="s">
        <v>299</v>
      </c>
      <c r="B12" s="619" t="s">
        <v>154</v>
      </c>
      <c r="C12" s="619" t="s">
        <v>47</v>
      </c>
      <c r="D12" s="959">
        <v>10</v>
      </c>
      <c r="E12" s="959">
        <v>0</v>
      </c>
      <c r="F12" s="959">
        <v>0</v>
      </c>
      <c r="G12" s="959">
        <v>0</v>
      </c>
      <c r="H12" s="959">
        <v>0</v>
      </c>
      <c r="I12" s="959">
        <v>0</v>
      </c>
      <c r="J12" s="959">
        <f>(D12+E12+F12+G12+H12)-I12</f>
        <v>10</v>
      </c>
      <c r="K12" s="959">
        <v>0</v>
      </c>
      <c r="L12" s="959">
        <v>10</v>
      </c>
      <c r="M12" s="959">
        <v>0</v>
      </c>
      <c r="N12" s="959">
        <v>0</v>
      </c>
      <c r="O12" s="959">
        <v>0</v>
      </c>
      <c r="P12" s="959">
        <v>0</v>
      </c>
      <c r="Q12" s="959">
        <v>0</v>
      </c>
      <c r="R12" s="959">
        <f>(L12+M12+N12+O12+P12)-Q12</f>
        <v>10</v>
      </c>
      <c r="S12" s="959">
        <v>0</v>
      </c>
      <c r="T12" s="959">
        <v>10</v>
      </c>
      <c r="U12" s="959">
        <v>0</v>
      </c>
      <c r="V12" s="959">
        <v>0</v>
      </c>
      <c r="W12" s="959">
        <v>0</v>
      </c>
      <c r="X12" s="959">
        <v>0</v>
      </c>
      <c r="Y12" s="959">
        <v>0</v>
      </c>
      <c r="Z12" s="959">
        <f>(T12+U12+V12+W12+X12)-Y12</f>
        <v>10</v>
      </c>
      <c r="AA12" s="959">
        <v>0</v>
      </c>
      <c r="AB12" s="959"/>
      <c r="AC12" s="959">
        <v>0</v>
      </c>
      <c r="AD12" s="959">
        <v>0</v>
      </c>
      <c r="AE12" s="959">
        <v>0</v>
      </c>
      <c r="AF12" s="959">
        <v>0</v>
      </c>
      <c r="AG12" s="959">
        <v>0</v>
      </c>
      <c r="AH12" s="959">
        <f>(AB12+AC12+AD12+AE12+AF12)-AG12</f>
        <v>0</v>
      </c>
      <c r="AI12" s="959">
        <v>0</v>
      </c>
      <c r="AJ12" s="959"/>
      <c r="AK12" s="959">
        <v>0</v>
      </c>
      <c r="AL12" s="959">
        <v>0</v>
      </c>
      <c r="AM12" s="959">
        <v>0</v>
      </c>
      <c r="AN12" s="959">
        <v>0</v>
      </c>
      <c r="AO12" s="959">
        <v>0</v>
      </c>
      <c r="AP12" s="959">
        <f>(AJ12+AK12+AL12+AM12+AN12)-AO12</f>
        <v>0</v>
      </c>
      <c r="AQ12" s="959">
        <v>0</v>
      </c>
      <c r="AR12" s="959">
        <v>0</v>
      </c>
    </row>
    <row r="13" spans="1:44" s="69" customFormat="1" ht="30.75" customHeight="1" hidden="1" thickBot="1">
      <c r="A13" s="214" t="s">
        <v>300</v>
      </c>
      <c r="B13" s="726"/>
      <c r="C13" s="979"/>
      <c r="D13" s="726"/>
      <c r="E13" s="726">
        <v>0</v>
      </c>
      <c r="F13" s="726">
        <v>0</v>
      </c>
      <c r="G13" s="726">
        <v>0</v>
      </c>
      <c r="H13" s="726">
        <v>0</v>
      </c>
      <c r="I13" s="726">
        <v>0</v>
      </c>
      <c r="J13" s="726">
        <f>(D13+E13+F13+G13+H13)-I13</f>
        <v>0</v>
      </c>
      <c r="K13" s="726">
        <v>0</v>
      </c>
      <c r="L13" s="726">
        <v>0</v>
      </c>
      <c r="M13" s="726">
        <v>0</v>
      </c>
      <c r="N13" s="726">
        <v>0</v>
      </c>
      <c r="O13" s="726">
        <v>0</v>
      </c>
      <c r="P13" s="726">
        <v>0</v>
      </c>
      <c r="Q13" s="726">
        <v>0</v>
      </c>
      <c r="R13" s="726">
        <f>(L13+M13+N13+O13+P13)-Q13</f>
        <v>0</v>
      </c>
      <c r="S13" s="726">
        <v>0</v>
      </c>
      <c r="T13" s="726">
        <v>0</v>
      </c>
      <c r="U13" s="726">
        <v>0</v>
      </c>
      <c r="V13" s="726">
        <v>0</v>
      </c>
      <c r="W13" s="726">
        <v>0</v>
      </c>
      <c r="X13" s="726">
        <v>0</v>
      </c>
      <c r="Y13" s="726">
        <v>0</v>
      </c>
      <c r="Z13" s="726">
        <f>(T13+U13+V13+W13+X13)-Y13</f>
        <v>0</v>
      </c>
      <c r="AA13" s="726">
        <v>0</v>
      </c>
      <c r="AB13" s="726"/>
      <c r="AC13" s="726">
        <v>0</v>
      </c>
      <c r="AD13" s="726">
        <v>0</v>
      </c>
      <c r="AE13" s="726">
        <v>0</v>
      </c>
      <c r="AF13" s="726">
        <v>0</v>
      </c>
      <c r="AG13" s="726">
        <v>0</v>
      </c>
      <c r="AH13" s="726">
        <f>(AB13+AC13+AD13+AE13+AF13)-AG13</f>
        <v>0</v>
      </c>
      <c r="AI13" s="726">
        <v>0</v>
      </c>
      <c r="AJ13" s="726"/>
      <c r="AK13" s="726">
        <v>0</v>
      </c>
      <c r="AL13" s="726">
        <v>0</v>
      </c>
      <c r="AM13" s="726">
        <v>0</v>
      </c>
      <c r="AN13" s="726">
        <v>0</v>
      </c>
      <c r="AO13" s="726">
        <v>0</v>
      </c>
      <c r="AP13" s="726">
        <f>(AJ13+AK13+AL13+AM13+AN13)-AO13</f>
        <v>0</v>
      </c>
      <c r="AQ13" s="726">
        <v>0</v>
      </c>
      <c r="AR13" s="726">
        <v>0</v>
      </c>
    </row>
    <row r="14" spans="1:44" s="69" customFormat="1" ht="63.75" customHeight="1" thickBot="1">
      <c r="A14" s="955" t="s">
        <v>203</v>
      </c>
      <c r="B14" s="957" t="s">
        <v>202</v>
      </c>
      <c r="C14" s="312" t="s">
        <v>62</v>
      </c>
      <c r="D14" s="314">
        <v>0</v>
      </c>
      <c r="E14" s="314">
        <v>0</v>
      </c>
      <c r="F14" s="314">
        <v>0</v>
      </c>
      <c r="G14" s="314">
        <v>0</v>
      </c>
      <c r="H14" s="314">
        <v>0</v>
      </c>
      <c r="I14" s="314">
        <v>0</v>
      </c>
      <c r="J14" s="314">
        <f>(D14+E14+F14+G14+H14)-I14</f>
        <v>0</v>
      </c>
      <c r="K14" s="314">
        <v>0</v>
      </c>
      <c r="L14" s="313">
        <v>3500</v>
      </c>
      <c r="M14" s="314">
        <v>0</v>
      </c>
      <c r="N14" s="314">
        <v>0</v>
      </c>
      <c r="O14" s="314">
        <v>0</v>
      </c>
      <c r="P14" s="314">
        <v>0</v>
      </c>
      <c r="Q14" s="314">
        <v>0</v>
      </c>
      <c r="R14" s="314">
        <f>(L14+M14+N14+O14+P14)-Q14</f>
        <v>3500</v>
      </c>
      <c r="S14" s="313">
        <v>38</v>
      </c>
      <c r="T14" s="313">
        <v>3989</v>
      </c>
      <c r="U14" s="314">
        <v>0</v>
      </c>
      <c r="V14" s="314">
        <v>0</v>
      </c>
      <c r="W14" s="314">
        <v>0</v>
      </c>
      <c r="X14" s="314">
        <v>0</v>
      </c>
      <c r="Y14" s="314">
        <v>0</v>
      </c>
      <c r="Z14" s="314">
        <f>(T14+U14+V14+W14+X14)-Y14</f>
        <v>3989</v>
      </c>
      <c r="AA14" s="313">
        <v>645</v>
      </c>
      <c r="AB14" s="313">
        <v>100</v>
      </c>
      <c r="AC14" s="314">
        <v>0</v>
      </c>
      <c r="AD14" s="314"/>
      <c r="AE14" s="314">
        <v>0</v>
      </c>
      <c r="AF14" s="314">
        <v>0</v>
      </c>
      <c r="AG14" s="314">
        <v>0</v>
      </c>
      <c r="AH14" s="314">
        <f>(AB14+AC14+AD14+AE14+AF14)-AG14</f>
        <v>100</v>
      </c>
      <c r="AI14" s="313">
        <v>100</v>
      </c>
      <c r="AJ14" s="313">
        <v>4000</v>
      </c>
      <c r="AK14" s="314">
        <v>0</v>
      </c>
      <c r="AL14" s="314"/>
      <c r="AM14" s="314">
        <v>0</v>
      </c>
      <c r="AN14" s="314">
        <v>0</v>
      </c>
      <c r="AO14" s="314">
        <v>0</v>
      </c>
      <c r="AP14" s="314">
        <f>(AJ14+AK14+AL14+AM14+AN14)-AO14</f>
        <v>4000</v>
      </c>
      <c r="AQ14" s="313">
        <v>4000</v>
      </c>
      <c r="AR14" s="313">
        <v>4000</v>
      </c>
    </row>
    <row r="15" spans="1:44" s="69" customFormat="1" ht="36.75" customHeight="1" thickBot="1">
      <c r="A15" s="956"/>
      <c r="B15" s="958"/>
      <c r="C15" s="602" t="s">
        <v>615</v>
      </c>
      <c r="D15" s="600"/>
      <c r="E15" s="600"/>
      <c r="F15" s="600"/>
      <c r="G15" s="600"/>
      <c r="H15" s="600"/>
      <c r="I15" s="600"/>
      <c r="J15" s="600"/>
      <c r="K15" s="600"/>
      <c r="L15" s="601"/>
      <c r="M15" s="600"/>
      <c r="N15" s="600"/>
      <c r="O15" s="600"/>
      <c r="P15" s="600"/>
      <c r="Q15" s="600"/>
      <c r="R15" s="600"/>
      <c r="S15" s="601"/>
      <c r="T15" s="601"/>
      <c r="U15" s="600"/>
      <c r="V15" s="600"/>
      <c r="W15" s="600"/>
      <c r="X15" s="600"/>
      <c r="Y15" s="600"/>
      <c r="Z15" s="600"/>
      <c r="AA15" s="601"/>
      <c r="AB15" s="601"/>
      <c r="AC15" s="600"/>
      <c r="AD15" s="600"/>
      <c r="AE15" s="600"/>
      <c r="AF15" s="600"/>
      <c r="AG15" s="600"/>
      <c r="AH15" s="600"/>
      <c r="AI15" s="601"/>
      <c r="AJ15" s="601"/>
      <c r="AK15" s="600"/>
      <c r="AL15" s="600">
        <v>1000</v>
      </c>
      <c r="AM15" s="600"/>
      <c r="AN15" s="600"/>
      <c r="AO15" s="600"/>
      <c r="AP15" s="600">
        <v>1000</v>
      </c>
      <c r="AQ15" s="601">
        <v>1000</v>
      </c>
      <c r="AR15" s="601">
        <v>1000</v>
      </c>
    </row>
    <row r="16" spans="1:44" ht="22.5" customHeight="1">
      <c r="A16" s="981" t="s">
        <v>34</v>
      </c>
      <c r="B16" s="982"/>
      <c r="C16" s="315" t="s">
        <v>62</v>
      </c>
      <c r="D16" s="316" t="e">
        <f>D11+D14+#REF!+#REF!+#REF!+#REF!</f>
        <v>#REF!</v>
      </c>
      <c r="E16" s="316" t="e">
        <f>E11+E14+#REF!+#REF!+#REF!+#REF!</f>
        <v>#REF!</v>
      </c>
      <c r="F16" s="316" t="e">
        <f>F11+F14+#REF!+#REF!+#REF!+#REF!</f>
        <v>#REF!</v>
      </c>
      <c r="G16" s="316" t="e">
        <f>G11+G14+#REF!+#REF!+#REF!+#REF!</f>
        <v>#REF!</v>
      </c>
      <c r="H16" s="316" t="e">
        <f>H11+H14+#REF!+#REF!+#REF!+#REF!</f>
        <v>#REF!</v>
      </c>
      <c r="I16" s="316" t="e">
        <f>I11+I14+#REF!+#REF!+#REF!+#REF!</f>
        <v>#REF!</v>
      </c>
      <c r="J16" s="316" t="e">
        <f>J11+J14+#REF!+#REF!+#REF!+#REF!</f>
        <v>#REF!</v>
      </c>
      <c r="K16" s="316" t="e">
        <f>K11+K14+#REF!+#REF!+#REF!+#REF!</f>
        <v>#REF!</v>
      </c>
      <c r="L16" s="316" t="e">
        <f>L11+L14+#REF!+#REF!+#REF!+#REF!</f>
        <v>#REF!</v>
      </c>
      <c r="M16" s="316" t="e">
        <f>M11+M14+#REF!+#REF!+#REF!+#REF!</f>
        <v>#REF!</v>
      </c>
      <c r="N16" s="316" t="e">
        <f>N11+N14+#REF!+#REF!+#REF!+#REF!</f>
        <v>#REF!</v>
      </c>
      <c r="O16" s="316" t="e">
        <f>O11+O14+#REF!+#REF!+#REF!+#REF!</f>
        <v>#REF!</v>
      </c>
      <c r="P16" s="316" t="e">
        <f>P11+P14+#REF!+#REF!+#REF!+#REF!</f>
        <v>#REF!</v>
      </c>
      <c r="Q16" s="316" t="e">
        <f>Q11+Q14+#REF!+#REF!+#REF!+#REF!</f>
        <v>#REF!</v>
      </c>
      <c r="R16" s="316" t="e">
        <f>R11+R14+#REF!+#REF!+#REF!+#REF!</f>
        <v>#REF!</v>
      </c>
      <c r="S16" s="316" t="e">
        <f>S11+S14+#REF!+#REF!+#REF!+#REF!</f>
        <v>#REF!</v>
      </c>
      <c r="T16" s="316" t="e">
        <f>T11+T14+#REF!+#REF!+#REF!+#REF!</f>
        <v>#REF!</v>
      </c>
      <c r="U16" s="316" t="e">
        <f>U11+U14+#REF!+#REF!+#REF!+#REF!</f>
        <v>#REF!</v>
      </c>
      <c r="V16" s="316" t="e">
        <f>V11+V14+#REF!+#REF!+#REF!+#REF!</f>
        <v>#REF!</v>
      </c>
      <c r="W16" s="316" t="e">
        <f>W11+W14+#REF!+#REF!+#REF!+#REF!</f>
        <v>#REF!</v>
      </c>
      <c r="X16" s="316" t="e">
        <f>X11+X14+#REF!+#REF!+#REF!+#REF!</f>
        <v>#REF!</v>
      </c>
      <c r="Y16" s="316" t="e">
        <f>Y11+Y14+#REF!+#REF!+#REF!+#REF!</f>
        <v>#REF!</v>
      </c>
      <c r="Z16" s="316" t="e">
        <f>Z11+Z14+#REF!+#REF!+#REF!+#REF!</f>
        <v>#REF!</v>
      </c>
      <c r="AA16" s="316" t="e">
        <f>AA11+AA14+#REF!+#REF!+#REF!+#REF!</f>
        <v>#REF!</v>
      </c>
      <c r="AB16" s="316">
        <f>AB11+AB14</f>
        <v>100</v>
      </c>
      <c r="AC16" s="316">
        <f aca="true" t="shared" si="0" ref="AC16:AR16">AC11+AC14</f>
        <v>0</v>
      </c>
      <c r="AD16" s="316">
        <f t="shared" si="0"/>
        <v>0</v>
      </c>
      <c r="AE16" s="316">
        <f t="shared" si="0"/>
        <v>0</v>
      </c>
      <c r="AF16" s="316">
        <f t="shared" si="0"/>
        <v>0</v>
      </c>
      <c r="AG16" s="316">
        <f t="shared" si="0"/>
        <v>0</v>
      </c>
      <c r="AH16" s="316">
        <f t="shared" si="0"/>
        <v>100</v>
      </c>
      <c r="AI16" s="316">
        <f t="shared" si="0"/>
        <v>100</v>
      </c>
      <c r="AJ16" s="316">
        <f t="shared" si="0"/>
        <v>4000</v>
      </c>
      <c r="AK16" s="316">
        <f t="shared" si="0"/>
        <v>0</v>
      </c>
      <c r="AL16" s="316">
        <f t="shared" si="0"/>
        <v>0</v>
      </c>
      <c r="AM16" s="316">
        <f t="shared" si="0"/>
        <v>0</v>
      </c>
      <c r="AN16" s="316">
        <f t="shared" si="0"/>
        <v>0</v>
      </c>
      <c r="AO16" s="316">
        <f t="shared" si="0"/>
        <v>0</v>
      </c>
      <c r="AP16" s="316">
        <f t="shared" si="0"/>
        <v>4000</v>
      </c>
      <c r="AQ16" s="316">
        <f t="shared" si="0"/>
        <v>4000</v>
      </c>
      <c r="AR16" s="316">
        <f t="shared" si="0"/>
        <v>4000</v>
      </c>
    </row>
    <row r="17" spans="1:44" ht="22.5" customHeight="1" thickBot="1">
      <c r="A17" s="983"/>
      <c r="B17" s="984"/>
      <c r="C17" s="603" t="s">
        <v>47</v>
      </c>
      <c r="D17" s="604">
        <f aca="true" t="shared" si="1" ref="D17:AK17">D12</f>
        <v>10</v>
      </c>
      <c r="E17" s="604">
        <f t="shared" si="1"/>
        <v>0</v>
      </c>
      <c r="F17" s="604">
        <f t="shared" si="1"/>
        <v>0</v>
      </c>
      <c r="G17" s="604">
        <f t="shared" si="1"/>
        <v>0</v>
      </c>
      <c r="H17" s="604">
        <f t="shared" si="1"/>
        <v>0</v>
      </c>
      <c r="I17" s="604">
        <f t="shared" si="1"/>
        <v>0</v>
      </c>
      <c r="J17" s="604">
        <f t="shared" si="1"/>
        <v>10</v>
      </c>
      <c r="K17" s="604">
        <f t="shared" si="1"/>
        <v>0</v>
      </c>
      <c r="L17" s="604">
        <f t="shared" si="1"/>
        <v>10</v>
      </c>
      <c r="M17" s="604">
        <f t="shared" si="1"/>
        <v>0</v>
      </c>
      <c r="N17" s="604">
        <f t="shared" si="1"/>
        <v>0</v>
      </c>
      <c r="O17" s="604">
        <f t="shared" si="1"/>
        <v>0</v>
      </c>
      <c r="P17" s="604">
        <f t="shared" si="1"/>
        <v>0</v>
      </c>
      <c r="Q17" s="604">
        <f t="shared" si="1"/>
        <v>0</v>
      </c>
      <c r="R17" s="604">
        <f t="shared" si="1"/>
        <v>10</v>
      </c>
      <c r="S17" s="604">
        <f t="shared" si="1"/>
        <v>0</v>
      </c>
      <c r="T17" s="604">
        <f t="shared" si="1"/>
        <v>10</v>
      </c>
      <c r="U17" s="604">
        <f t="shared" si="1"/>
        <v>0</v>
      </c>
      <c r="V17" s="604">
        <f t="shared" si="1"/>
        <v>0</v>
      </c>
      <c r="W17" s="604">
        <f t="shared" si="1"/>
        <v>0</v>
      </c>
      <c r="X17" s="604">
        <f t="shared" si="1"/>
        <v>0</v>
      </c>
      <c r="Y17" s="604">
        <f t="shared" si="1"/>
        <v>0</v>
      </c>
      <c r="Z17" s="604">
        <f t="shared" si="1"/>
        <v>10</v>
      </c>
      <c r="AA17" s="604">
        <f t="shared" si="1"/>
        <v>0</v>
      </c>
      <c r="AB17" s="604">
        <f t="shared" si="1"/>
        <v>0</v>
      </c>
      <c r="AC17" s="604">
        <f t="shared" si="1"/>
        <v>0</v>
      </c>
      <c r="AD17" s="604">
        <f t="shared" si="1"/>
        <v>0</v>
      </c>
      <c r="AE17" s="604">
        <f t="shared" si="1"/>
        <v>0</v>
      </c>
      <c r="AF17" s="604">
        <f t="shared" si="1"/>
        <v>0</v>
      </c>
      <c r="AG17" s="604">
        <f t="shared" si="1"/>
        <v>0</v>
      </c>
      <c r="AH17" s="604">
        <f t="shared" si="1"/>
        <v>0</v>
      </c>
      <c r="AI17" s="604">
        <f t="shared" si="1"/>
        <v>0</v>
      </c>
      <c r="AJ17" s="604">
        <f t="shared" si="1"/>
        <v>0</v>
      </c>
      <c r="AK17" s="604">
        <f t="shared" si="1"/>
        <v>0</v>
      </c>
      <c r="AL17" s="604">
        <f aca="true" t="shared" si="2" ref="AL17:AR17">AL15</f>
        <v>1000</v>
      </c>
      <c r="AM17" s="604">
        <f t="shared" si="2"/>
        <v>0</v>
      </c>
      <c r="AN17" s="604">
        <f t="shared" si="2"/>
        <v>0</v>
      </c>
      <c r="AO17" s="604">
        <f t="shared" si="2"/>
        <v>0</v>
      </c>
      <c r="AP17" s="604">
        <f t="shared" si="2"/>
        <v>1000</v>
      </c>
      <c r="AQ17" s="604">
        <f t="shared" si="2"/>
        <v>1000</v>
      </c>
      <c r="AR17" s="604">
        <f t="shared" si="2"/>
        <v>1000</v>
      </c>
    </row>
    <row r="18" spans="1:44" ht="22.5" customHeight="1" thickBot="1">
      <c r="A18" s="985"/>
      <c r="B18" s="986"/>
      <c r="C18" s="605" t="s">
        <v>192</v>
      </c>
      <c r="D18" s="606" t="e">
        <f>SUM(D16:D17)</f>
        <v>#REF!</v>
      </c>
      <c r="E18" s="606" t="e">
        <f aca="true" t="shared" si="3" ref="E18:S18">SUM(E16:E17)</f>
        <v>#REF!</v>
      </c>
      <c r="F18" s="606" t="e">
        <f t="shared" si="3"/>
        <v>#REF!</v>
      </c>
      <c r="G18" s="606" t="e">
        <f t="shared" si="3"/>
        <v>#REF!</v>
      </c>
      <c r="H18" s="606" t="e">
        <f t="shared" si="3"/>
        <v>#REF!</v>
      </c>
      <c r="I18" s="606" t="e">
        <f t="shared" si="3"/>
        <v>#REF!</v>
      </c>
      <c r="J18" s="606" t="e">
        <f t="shared" si="3"/>
        <v>#REF!</v>
      </c>
      <c r="K18" s="606" t="e">
        <f t="shared" si="3"/>
        <v>#REF!</v>
      </c>
      <c r="L18" s="606" t="e">
        <f t="shared" si="3"/>
        <v>#REF!</v>
      </c>
      <c r="M18" s="606" t="e">
        <f t="shared" si="3"/>
        <v>#REF!</v>
      </c>
      <c r="N18" s="606" t="e">
        <f t="shared" si="3"/>
        <v>#REF!</v>
      </c>
      <c r="O18" s="606" t="e">
        <f t="shared" si="3"/>
        <v>#REF!</v>
      </c>
      <c r="P18" s="606" t="e">
        <f t="shared" si="3"/>
        <v>#REF!</v>
      </c>
      <c r="Q18" s="606" t="e">
        <f t="shared" si="3"/>
        <v>#REF!</v>
      </c>
      <c r="R18" s="606" t="e">
        <f t="shared" si="3"/>
        <v>#REF!</v>
      </c>
      <c r="S18" s="606" t="e">
        <f t="shared" si="3"/>
        <v>#REF!</v>
      </c>
      <c r="T18" s="606" t="e">
        <f aca="true" t="shared" si="4" ref="T18:AA18">SUM(T16:T17)</f>
        <v>#REF!</v>
      </c>
      <c r="U18" s="606" t="e">
        <f t="shared" si="4"/>
        <v>#REF!</v>
      </c>
      <c r="V18" s="606" t="e">
        <f t="shared" si="4"/>
        <v>#REF!</v>
      </c>
      <c r="W18" s="606" t="e">
        <f t="shared" si="4"/>
        <v>#REF!</v>
      </c>
      <c r="X18" s="606" t="e">
        <f t="shared" si="4"/>
        <v>#REF!</v>
      </c>
      <c r="Y18" s="606" t="e">
        <f t="shared" si="4"/>
        <v>#REF!</v>
      </c>
      <c r="Z18" s="606" t="e">
        <f t="shared" si="4"/>
        <v>#REF!</v>
      </c>
      <c r="AA18" s="606" t="e">
        <f t="shared" si="4"/>
        <v>#REF!</v>
      </c>
      <c r="AB18" s="606">
        <f>AB16+AB17</f>
        <v>100</v>
      </c>
      <c r="AC18" s="606">
        <f aca="true" t="shared" si="5" ref="AC18:AI18">SUM(AC16:AC17)</f>
        <v>0</v>
      </c>
      <c r="AD18" s="606">
        <f t="shared" si="5"/>
        <v>0</v>
      </c>
      <c r="AE18" s="606">
        <f t="shared" si="5"/>
        <v>0</v>
      </c>
      <c r="AF18" s="606">
        <f t="shared" si="5"/>
        <v>0</v>
      </c>
      <c r="AG18" s="606">
        <f t="shared" si="5"/>
        <v>0</v>
      </c>
      <c r="AH18" s="606">
        <f t="shared" si="5"/>
        <v>100</v>
      </c>
      <c r="AI18" s="606">
        <f t="shared" si="5"/>
        <v>100</v>
      </c>
      <c r="AJ18" s="606">
        <f aca="true" t="shared" si="6" ref="AJ18:AR18">SUM(AJ16:AJ17)</f>
        <v>4000</v>
      </c>
      <c r="AK18" s="606">
        <f t="shared" si="6"/>
        <v>0</v>
      </c>
      <c r="AL18" s="606">
        <f t="shared" si="6"/>
        <v>1000</v>
      </c>
      <c r="AM18" s="606">
        <f t="shared" si="6"/>
        <v>0</v>
      </c>
      <c r="AN18" s="606">
        <f t="shared" si="6"/>
        <v>0</v>
      </c>
      <c r="AO18" s="606">
        <f t="shared" si="6"/>
        <v>0</v>
      </c>
      <c r="AP18" s="606">
        <f>AP16+AP17</f>
        <v>5000</v>
      </c>
      <c r="AQ18" s="606">
        <f t="shared" si="6"/>
        <v>5000</v>
      </c>
      <c r="AR18" s="606">
        <f t="shared" si="6"/>
        <v>5000</v>
      </c>
    </row>
    <row r="19" spans="1:35" ht="15">
      <c r="A19" s="63"/>
      <c r="B19" s="63"/>
      <c r="C19" s="63"/>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row>
    <row r="20" spans="1:36" ht="15.75">
      <c r="A20" s="609" t="s">
        <v>611</v>
      </c>
      <c r="B20" s="610"/>
      <c r="C20" s="610"/>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607" t="s">
        <v>616</v>
      </c>
      <c r="AC20" s="607"/>
      <c r="AD20" s="607"/>
      <c r="AE20" s="482"/>
      <c r="AF20" s="482"/>
      <c r="AG20" s="482"/>
      <c r="AH20" s="482"/>
      <c r="AI20" s="482"/>
      <c r="AJ20" s="69"/>
    </row>
    <row r="21" spans="1:36" ht="15">
      <c r="A21" s="609" t="s">
        <v>612</v>
      </c>
      <c r="B21" s="608"/>
      <c r="C21" s="608"/>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220" t="s">
        <v>617</v>
      </c>
      <c r="AC21" s="220"/>
      <c r="AD21" s="220"/>
      <c r="AE21" s="220"/>
      <c r="AF21" s="220"/>
      <c r="AG21" s="220"/>
      <c r="AH21" s="220"/>
      <c r="AI21" s="220"/>
      <c r="AJ21" s="69"/>
    </row>
    <row r="22" spans="1:36" ht="15">
      <c r="A22" s="609" t="s">
        <v>613</v>
      </c>
      <c r="B22" s="608"/>
      <c r="C22" s="608"/>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220" t="s">
        <v>619</v>
      </c>
      <c r="AC22" s="220"/>
      <c r="AD22" s="220"/>
      <c r="AE22" s="220"/>
      <c r="AF22" s="220"/>
      <c r="AG22" s="220"/>
      <c r="AH22" s="220"/>
      <c r="AI22" s="220"/>
      <c r="AJ22" s="69"/>
    </row>
    <row r="23" spans="1:32" ht="12.75">
      <c r="A23" s="611" t="s">
        <v>614</v>
      </c>
      <c r="B23" s="609"/>
      <c r="C23" s="609"/>
      <c r="AB23" s="220" t="s">
        <v>618</v>
      </c>
      <c r="AC23" s="220"/>
      <c r="AD23" s="220"/>
      <c r="AE23" s="220"/>
      <c r="AF23" s="220"/>
    </row>
  </sheetData>
  <sheetProtection/>
  <mergeCells count="85">
    <mergeCell ref="AI9:AI10"/>
    <mergeCell ref="A4:AI4"/>
    <mergeCell ref="T8:AA8"/>
    <mergeCell ref="T9:T10"/>
    <mergeCell ref="U9:U10"/>
    <mergeCell ref="V9:W9"/>
    <mergeCell ref="X9:Y9"/>
    <mergeCell ref="Z9:Z10"/>
    <mergeCell ref="AA9:AA10"/>
    <mergeCell ref="AB8:AI8"/>
    <mergeCell ref="AD9:AE9"/>
    <mergeCell ref="Z12:Z13"/>
    <mergeCell ref="AA12:AA13"/>
    <mergeCell ref="AB12:AB13"/>
    <mergeCell ref="AC12:AC13"/>
    <mergeCell ref="AD12:AD13"/>
    <mergeCell ref="AE12:AE13"/>
    <mergeCell ref="AF12:AF13"/>
    <mergeCell ref="AI12:AI13"/>
    <mergeCell ref="A16:B18"/>
    <mergeCell ref="S9:S10"/>
    <mergeCell ref="P12:P13"/>
    <mergeCell ref="Q12:Q13"/>
    <mergeCell ref="AB9:AB10"/>
    <mergeCell ref="AC9:AC10"/>
    <mergeCell ref="X12:X13"/>
    <mergeCell ref="Y12:Y13"/>
    <mergeCell ref="AF9:AG9"/>
    <mergeCell ref="AH9:AH10"/>
    <mergeCell ref="R12:R13"/>
    <mergeCell ref="S12:S13"/>
    <mergeCell ref="T12:T13"/>
    <mergeCell ref="U12:U13"/>
    <mergeCell ref="V12:V13"/>
    <mergeCell ref="W12:W13"/>
    <mergeCell ref="AG12:AG13"/>
    <mergeCell ref="AH12:AH13"/>
    <mergeCell ref="J12:J13"/>
    <mergeCell ref="K12:K13"/>
    <mergeCell ref="L12:L13"/>
    <mergeCell ref="M12:M13"/>
    <mergeCell ref="N12:N13"/>
    <mergeCell ref="O12:O13"/>
    <mergeCell ref="B12:B13"/>
    <mergeCell ref="C12:C13"/>
    <mergeCell ref="D12:D13"/>
    <mergeCell ref="E12:E13"/>
    <mergeCell ref="F12:F13"/>
    <mergeCell ref="G12:G13"/>
    <mergeCell ref="H12:H13"/>
    <mergeCell ref="I12:I13"/>
    <mergeCell ref="P9:Q9"/>
    <mergeCell ref="R9:R10"/>
    <mergeCell ref="D9:D10"/>
    <mergeCell ref="E9:E10"/>
    <mergeCell ref="F9:G9"/>
    <mergeCell ref="H9:I9"/>
    <mergeCell ref="J9:J10"/>
    <mergeCell ref="K9:K10"/>
    <mergeCell ref="L8:S8"/>
    <mergeCell ref="L9:L10"/>
    <mergeCell ref="M9:M10"/>
    <mergeCell ref="N9:O9"/>
    <mergeCell ref="A8:A10"/>
    <mergeCell ref="B8:B10"/>
    <mergeCell ref="C8:C10"/>
    <mergeCell ref="D8:K8"/>
    <mergeCell ref="AO12:AO13"/>
    <mergeCell ref="AJ8:AR8"/>
    <mergeCell ref="AJ9:AJ10"/>
    <mergeCell ref="AK9:AK10"/>
    <mergeCell ref="AL9:AM9"/>
    <mergeCell ref="AN9:AO9"/>
    <mergeCell ref="AP9:AP10"/>
    <mergeCell ref="AQ9:AR9"/>
    <mergeCell ref="A14:A15"/>
    <mergeCell ref="B14:B15"/>
    <mergeCell ref="AP12:AP13"/>
    <mergeCell ref="AQ12:AQ13"/>
    <mergeCell ref="AR12:AR13"/>
    <mergeCell ref="AJ12:AJ13"/>
    <mergeCell ref="AK12:AK13"/>
    <mergeCell ref="AL12:AL13"/>
    <mergeCell ref="AM12:AM13"/>
    <mergeCell ref="AN12:AN13"/>
  </mergeCells>
  <printOptions/>
  <pageMargins left="0.31496062992125984" right="0.31496062992125984" top="0.7480314960629921" bottom="0.7480314960629921" header="0.31496062992125984" footer="0.31496062992125984"/>
  <pageSetup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tabColor rgb="FFFFFF00"/>
  </sheetPr>
  <dimension ref="A2:AB29"/>
  <sheetViews>
    <sheetView zoomScalePageLayoutView="0" workbookViewId="0" topLeftCell="A6">
      <selection activeCell="A27" sqref="A27:F29"/>
    </sheetView>
  </sheetViews>
  <sheetFormatPr defaultColWidth="9.140625" defaultRowHeight="12.75"/>
  <cols>
    <col min="1" max="1" width="10.8515625" style="185" customWidth="1"/>
    <col min="2" max="2" width="5.57421875" style="185" customWidth="1"/>
    <col min="3" max="11" width="10.140625" style="185" customWidth="1"/>
    <col min="12" max="12" width="14.28125" style="185" customWidth="1"/>
    <col min="13" max="13" width="9.140625" style="185" hidden="1" customWidth="1"/>
    <col min="14" max="16384" width="9.140625" style="185" customWidth="1"/>
  </cols>
  <sheetData>
    <row r="1" s="184" customFormat="1" ht="12.75" customHeight="1"/>
    <row r="2" spans="12:14" ht="12.75" customHeight="1">
      <c r="L2" s="186"/>
      <c r="M2" s="186"/>
      <c r="N2" s="186"/>
    </row>
    <row r="3" spans="9:14" ht="12.75" customHeight="1">
      <c r="I3" s="187"/>
      <c r="J3" s="187"/>
      <c r="K3" s="187"/>
      <c r="L3" s="188"/>
      <c r="M3" s="186"/>
      <c r="N3" s="186"/>
    </row>
    <row r="4" spans="1:12" ht="24.75" customHeight="1">
      <c r="A4" s="1025" t="s">
        <v>241</v>
      </c>
      <c r="B4" s="1025"/>
      <c r="C4" s="1026"/>
      <c r="D4" s="1026"/>
      <c r="E4" s="1026"/>
      <c r="F4" s="1026"/>
      <c r="G4" s="1026"/>
      <c r="H4" s="1026"/>
      <c r="I4" s="1026"/>
      <c r="J4" s="1026"/>
      <c r="K4" s="1026"/>
      <c r="L4" s="1026"/>
    </row>
    <row r="5" ht="24.75" customHeight="1">
      <c r="L5" s="186"/>
    </row>
    <row r="6" spans="9:12" ht="24.75" customHeight="1" thickBot="1">
      <c r="I6" s="478"/>
      <c r="J6" s="478"/>
      <c r="K6" s="478"/>
      <c r="L6" s="479"/>
    </row>
    <row r="7" spans="1:12" ht="24.75" customHeight="1">
      <c r="A7" s="1033" t="s">
        <v>242</v>
      </c>
      <c r="B7" s="1034"/>
      <c r="C7" s="1034"/>
      <c r="D7" s="1035"/>
      <c r="E7" s="1027" t="s">
        <v>175</v>
      </c>
      <c r="F7" s="1028"/>
      <c r="G7" s="1028"/>
      <c r="H7" s="1028"/>
      <c r="I7" s="1028"/>
      <c r="J7" s="1028"/>
      <c r="K7" s="1028"/>
      <c r="L7" s="1029"/>
    </row>
    <row r="8" spans="1:12" ht="24.75" customHeight="1">
      <c r="A8" s="1036" t="s">
        <v>243</v>
      </c>
      <c r="B8" s="1037"/>
      <c r="C8" s="1037"/>
      <c r="D8" s="1038"/>
      <c r="E8" s="1011" t="s">
        <v>33</v>
      </c>
      <c r="F8" s="1012"/>
      <c r="G8" s="1012"/>
      <c r="H8" s="1012"/>
      <c r="I8" s="1012"/>
      <c r="J8" s="1012"/>
      <c r="K8" s="1012"/>
      <c r="L8" s="1013"/>
    </row>
    <row r="9" spans="1:12" ht="24.75" customHeight="1">
      <c r="A9" s="1039" t="s">
        <v>148</v>
      </c>
      <c r="B9" s="1040"/>
      <c r="C9" s="1040"/>
      <c r="D9" s="1041"/>
      <c r="E9" s="1030"/>
      <c r="F9" s="1031"/>
      <c r="G9" s="1031"/>
      <c r="H9" s="1031"/>
      <c r="I9" s="1031"/>
      <c r="J9" s="1031"/>
      <c r="K9" s="1031"/>
      <c r="L9" s="1032"/>
    </row>
    <row r="10" spans="1:12" ht="24.75" customHeight="1">
      <c r="A10" s="189"/>
      <c r="B10" s="990" t="s">
        <v>149</v>
      </c>
      <c r="C10" s="990"/>
      <c r="D10" s="991"/>
      <c r="E10" s="1011" t="s">
        <v>202</v>
      </c>
      <c r="F10" s="1012"/>
      <c r="G10" s="1012"/>
      <c r="H10" s="1012"/>
      <c r="I10" s="1012"/>
      <c r="J10" s="1012"/>
      <c r="K10" s="1012"/>
      <c r="L10" s="1013"/>
    </row>
    <row r="11" spans="1:12" ht="24.75" customHeight="1">
      <c r="A11" s="189"/>
      <c r="B11" s="990" t="s">
        <v>150</v>
      </c>
      <c r="C11" s="990"/>
      <c r="D11" s="991"/>
      <c r="E11" s="1011" t="s">
        <v>270</v>
      </c>
      <c r="F11" s="1012"/>
      <c r="G11" s="1012"/>
      <c r="H11" s="1012"/>
      <c r="I11" s="1012"/>
      <c r="J11" s="1012"/>
      <c r="K11" s="1012"/>
      <c r="L11" s="1013"/>
    </row>
    <row r="12" spans="1:12" ht="27.75" customHeight="1">
      <c r="A12" s="189" t="s">
        <v>244</v>
      </c>
      <c r="B12" s="990" t="s">
        <v>151</v>
      </c>
      <c r="C12" s="990"/>
      <c r="D12" s="991"/>
      <c r="E12" s="1011" t="s">
        <v>245</v>
      </c>
      <c r="F12" s="1012"/>
      <c r="G12" s="1012"/>
      <c r="H12" s="1012"/>
      <c r="I12" s="1012"/>
      <c r="J12" s="1012"/>
      <c r="K12" s="1012"/>
      <c r="L12" s="1013"/>
    </row>
    <row r="13" spans="1:12" ht="18" customHeight="1">
      <c r="A13" s="189"/>
      <c r="B13" s="990" t="s">
        <v>246</v>
      </c>
      <c r="C13" s="990"/>
      <c r="D13" s="991"/>
      <c r="E13" s="1011" t="s">
        <v>580</v>
      </c>
      <c r="F13" s="1012"/>
      <c r="G13" s="1012"/>
      <c r="H13" s="1012"/>
      <c r="I13" s="1012"/>
      <c r="J13" s="1012"/>
      <c r="K13" s="1012"/>
      <c r="L13" s="1013"/>
    </row>
    <row r="14" spans="1:12" ht="22.5" customHeight="1" thickBot="1">
      <c r="A14" s="200"/>
      <c r="B14" s="1020" t="s">
        <v>152</v>
      </c>
      <c r="C14" s="1020"/>
      <c r="D14" s="1021"/>
      <c r="E14" s="1022" t="s">
        <v>271</v>
      </c>
      <c r="F14" s="1023"/>
      <c r="G14" s="1023"/>
      <c r="H14" s="1023"/>
      <c r="I14" s="1023"/>
      <c r="J14" s="1023"/>
      <c r="K14" s="1023"/>
      <c r="L14" s="1024"/>
    </row>
    <row r="15" spans="1:12" ht="24" customHeight="1" thickBot="1">
      <c r="A15" s="996" t="s">
        <v>247</v>
      </c>
      <c r="B15" s="997"/>
      <c r="C15" s="997"/>
      <c r="D15" s="997"/>
      <c r="E15" s="998" t="s">
        <v>248</v>
      </c>
      <c r="F15" s="728"/>
      <c r="G15" s="728"/>
      <c r="H15" s="728"/>
      <c r="I15" s="728"/>
      <c r="J15" s="728"/>
      <c r="K15" s="728"/>
      <c r="L15" s="729"/>
    </row>
    <row r="16" spans="1:12" ht="24" customHeight="1" thickBot="1">
      <c r="A16" s="996" t="s">
        <v>247</v>
      </c>
      <c r="B16" s="997"/>
      <c r="C16" s="997"/>
      <c r="D16" s="997"/>
      <c r="E16" s="998" t="s">
        <v>248</v>
      </c>
      <c r="F16" s="728"/>
      <c r="G16" s="728"/>
      <c r="H16" s="728"/>
      <c r="I16" s="728"/>
      <c r="J16" s="728"/>
      <c r="K16" s="728"/>
      <c r="L16" s="729"/>
    </row>
    <row r="17" spans="1:12" ht="24" customHeight="1">
      <c r="A17" s="1009" t="s">
        <v>249</v>
      </c>
      <c r="B17" s="1010"/>
      <c r="C17" s="1003" t="s">
        <v>191</v>
      </c>
      <c r="D17" s="1004"/>
      <c r="E17" s="1003" t="s">
        <v>250</v>
      </c>
      <c r="F17" s="1004"/>
      <c r="G17" s="1003" t="s">
        <v>251</v>
      </c>
      <c r="H17" s="1004"/>
      <c r="I17" s="1003" t="s">
        <v>252</v>
      </c>
      <c r="J17" s="1014"/>
      <c r="K17" s="1004"/>
      <c r="L17" s="1016" t="s">
        <v>255</v>
      </c>
    </row>
    <row r="18" spans="1:12" ht="24" customHeight="1">
      <c r="A18" s="992" t="s">
        <v>253</v>
      </c>
      <c r="B18" s="993"/>
      <c r="C18" s="1005"/>
      <c r="D18" s="1006"/>
      <c r="E18" s="1005"/>
      <c r="F18" s="1006"/>
      <c r="G18" s="1005"/>
      <c r="H18" s="1006"/>
      <c r="I18" s="1005"/>
      <c r="J18" s="1015"/>
      <c r="K18" s="1006"/>
      <c r="L18" s="1017"/>
    </row>
    <row r="19" spans="1:12" ht="24" customHeight="1" thickBot="1">
      <c r="A19" s="994"/>
      <c r="B19" s="995"/>
      <c r="C19" s="190" t="s">
        <v>197</v>
      </c>
      <c r="D19" s="191" t="s">
        <v>192</v>
      </c>
      <c r="E19" s="190" t="s">
        <v>197</v>
      </c>
      <c r="F19" s="191" t="s">
        <v>192</v>
      </c>
      <c r="G19" s="190" t="s">
        <v>197</v>
      </c>
      <c r="H19" s="191" t="s">
        <v>192</v>
      </c>
      <c r="I19" s="190" t="s">
        <v>197</v>
      </c>
      <c r="J19" s="192" t="s">
        <v>593</v>
      </c>
      <c r="K19" s="191" t="s">
        <v>192</v>
      </c>
      <c r="L19" s="725"/>
    </row>
    <row r="20" spans="1:12" ht="12.75" customHeight="1">
      <c r="A20" s="1007">
        <v>2011</v>
      </c>
      <c r="B20" s="1008"/>
      <c r="C20" s="256"/>
      <c r="D20" s="257">
        <v>9500</v>
      </c>
      <c r="E20" s="256"/>
      <c r="F20" s="257">
        <v>3500</v>
      </c>
      <c r="G20" s="256"/>
      <c r="H20" s="257">
        <v>3500</v>
      </c>
      <c r="I20" s="256"/>
      <c r="J20" s="258">
        <f>K20/0.790195836</f>
        <v>48.08934477857714</v>
      </c>
      <c r="K20" s="257">
        <v>38</v>
      </c>
      <c r="L20" s="255">
        <f>(K20/F20)*100</f>
        <v>1.0857142857142856</v>
      </c>
    </row>
    <row r="21" spans="1:12" ht="19.5" customHeight="1">
      <c r="A21" s="999">
        <v>2012</v>
      </c>
      <c r="B21" s="1000"/>
      <c r="C21" s="193"/>
      <c r="D21" s="194">
        <v>10165</v>
      </c>
      <c r="E21" s="193"/>
      <c r="F21" s="194">
        <v>3500</v>
      </c>
      <c r="G21" s="193"/>
      <c r="H21" s="194">
        <v>3500</v>
      </c>
      <c r="I21" s="193"/>
      <c r="J21" s="202">
        <f>K21/0.795695731</f>
        <v>134.47351271512602</v>
      </c>
      <c r="K21" s="194">
        <v>107</v>
      </c>
      <c r="L21" s="196">
        <f>(K21/F21)*100</f>
        <v>3.0571428571428574</v>
      </c>
    </row>
    <row r="22" spans="1:12" ht="12.75">
      <c r="A22" s="999">
        <v>2013</v>
      </c>
      <c r="B22" s="1000"/>
      <c r="C22" s="193"/>
      <c r="D22" s="194">
        <v>11617</v>
      </c>
      <c r="E22" s="193"/>
      <c r="F22" s="194">
        <v>3989</v>
      </c>
      <c r="G22" s="193"/>
      <c r="H22" s="194">
        <v>3989</v>
      </c>
      <c r="I22" s="193"/>
      <c r="J22" s="195">
        <f>K22/0.8669844798</f>
        <v>746.2648006677731</v>
      </c>
      <c r="K22" s="194">
        <v>647</v>
      </c>
      <c r="L22" s="196">
        <f>(K22/F22)*100</f>
        <v>16.219603910754575</v>
      </c>
    </row>
    <row r="23" spans="1:12" ht="13.5" thickBot="1">
      <c r="A23" s="999">
        <v>2014</v>
      </c>
      <c r="B23" s="1000"/>
      <c r="C23" s="193"/>
      <c r="D23" s="194">
        <v>12298</v>
      </c>
      <c r="E23" s="193"/>
      <c r="F23" s="194">
        <v>100</v>
      </c>
      <c r="G23" s="193"/>
      <c r="H23" s="194">
        <v>100</v>
      </c>
      <c r="I23" s="193"/>
      <c r="J23" s="195">
        <f>K23/0.938967136</f>
        <v>106.50000001704</v>
      </c>
      <c r="K23" s="194">
        <v>100</v>
      </c>
      <c r="L23" s="196">
        <f>(K23/F23)*100</f>
        <v>100</v>
      </c>
    </row>
    <row r="24" spans="1:12" ht="13.5" thickBot="1">
      <c r="A24" s="1001"/>
      <c r="B24" s="1002"/>
      <c r="C24" s="197"/>
      <c r="D24" s="198"/>
      <c r="E24" s="197"/>
      <c r="F24" s="198"/>
      <c r="G24" s="197"/>
      <c r="H24" s="198"/>
      <c r="I24" s="199" t="s">
        <v>192</v>
      </c>
      <c r="J24" s="199">
        <f>SUM(J20:J22)</f>
        <v>928.8276581614763</v>
      </c>
      <c r="K24" s="199">
        <f>SUM(K20:K23)</f>
        <v>892</v>
      </c>
      <c r="L24" s="201"/>
    </row>
    <row r="25" spans="1:12" ht="12.75">
      <c r="A25" s="1018" t="s">
        <v>254</v>
      </c>
      <c r="B25" s="1019"/>
      <c r="C25" s="1019"/>
      <c r="D25" s="1019"/>
      <c r="E25" s="1019"/>
      <c r="F25" s="1019"/>
      <c r="G25" s="1019"/>
      <c r="H25" s="1019"/>
      <c r="I25" s="1019"/>
      <c r="J25" s="1019"/>
      <c r="K25" s="1019"/>
      <c r="L25" s="1019"/>
    </row>
    <row r="27" spans="1:28" ht="15.75">
      <c r="A27" s="612" t="s">
        <v>620</v>
      </c>
      <c r="B27" s="613"/>
      <c r="C27" s="613"/>
      <c r="D27" s="614"/>
      <c r="E27" s="614"/>
      <c r="F27" s="614"/>
      <c r="G27" s="399"/>
      <c r="H27" s="399"/>
      <c r="I27" s="399"/>
      <c r="J27" s="399"/>
      <c r="K27" s="399"/>
      <c r="L27" s="399"/>
      <c r="M27" s="399"/>
      <c r="N27" s="399"/>
      <c r="O27" s="399"/>
      <c r="P27" s="399"/>
      <c r="Q27" s="399"/>
      <c r="R27" s="399"/>
      <c r="S27" s="399"/>
      <c r="T27" s="399"/>
      <c r="U27" s="399"/>
      <c r="V27" s="399"/>
      <c r="W27" s="399"/>
      <c r="X27" s="399"/>
      <c r="Y27" s="399"/>
      <c r="Z27" s="399"/>
      <c r="AA27" s="399"/>
      <c r="AB27" s="399"/>
    </row>
    <row r="28" spans="1:6" ht="12.75">
      <c r="A28" s="615"/>
      <c r="B28" s="615"/>
      <c r="C28" s="615"/>
      <c r="D28" s="615"/>
      <c r="E28" s="615"/>
      <c r="F28" s="615"/>
    </row>
    <row r="29" spans="1:6" ht="12.75">
      <c r="A29" s="615"/>
      <c r="B29" s="615"/>
      <c r="C29" s="615"/>
      <c r="D29" s="615"/>
      <c r="E29" s="615"/>
      <c r="F29" s="615"/>
    </row>
  </sheetData>
  <sheetProtection/>
  <mergeCells count="34">
    <mergeCell ref="A8:D8"/>
    <mergeCell ref="A9:D9"/>
    <mergeCell ref="B10:D10"/>
    <mergeCell ref="E10:L10"/>
    <mergeCell ref="A25:L25"/>
    <mergeCell ref="B13:D13"/>
    <mergeCell ref="E13:L13"/>
    <mergeCell ref="B14:D14"/>
    <mergeCell ref="E14:L14"/>
    <mergeCell ref="A4:L4"/>
    <mergeCell ref="E7:L7"/>
    <mergeCell ref="E8:L8"/>
    <mergeCell ref="E9:L9"/>
    <mergeCell ref="A7:D7"/>
    <mergeCell ref="A16:D16"/>
    <mergeCell ref="E16:L16"/>
    <mergeCell ref="A17:B17"/>
    <mergeCell ref="A22:B22"/>
    <mergeCell ref="C17:D18"/>
    <mergeCell ref="E11:L11"/>
    <mergeCell ref="I17:K18"/>
    <mergeCell ref="L17:L19"/>
    <mergeCell ref="E12:L12"/>
    <mergeCell ref="B11:D11"/>
    <mergeCell ref="B12:D12"/>
    <mergeCell ref="A18:B19"/>
    <mergeCell ref="A15:D15"/>
    <mergeCell ref="E15:L15"/>
    <mergeCell ref="A21:B21"/>
    <mergeCell ref="A24:B24"/>
    <mergeCell ref="A23:B23"/>
    <mergeCell ref="E17:F18"/>
    <mergeCell ref="G17:H18"/>
    <mergeCell ref="A20:B20"/>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B2:N65"/>
  <sheetViews>
    <sheetView zoomScalePageLayoutView="0" workbookViewId="0" topLeftCell="A25">
      <selection activeCell="M56" sqref="M56"/>
    </sheetView>
  </sheetViews>
  <sheetFormatPr defaultColWidth="9.140625" defaultRowHeight="12.75"/>
  <cols>
    <col min="1" max="1" width="3.28125" style="204" customWidth="1"/>
    <col min="2" max="2" width="10.57421875" style="210" customWidth="1"/>
    <col min="3" max="3" width="14.8515625" style="204" customWidth="1"/>
    <col min="4" max="4" width="16.421875" style="204" customWidth="1"/>
    <col min="5" max="5" width="13.7109375" style="204" customWidth="1"/>
    <col min="6" max="6" width="15.00390625" style="204" customWidth="1"/>
    <col min="7" max="7" width="15.57421875" style="204" customWidth="1"/>
    <col min="8" max="8" width="14.8515625" style="204" customWidth="1"/>
    <col min="9" max="9" width="16.140625" style="204" customWidth="1"/>
    <col min="10" max="10" width="16.7109375" style="204" customWidth="1"/>
    <col min="11" max="11" width="0.5625" style="204" hidden="1" customWidth="1"/>
    <col min="12" max="12" width="15.00390625" style="204" customWidth="1"/>
    <col min="13" max="13" width="16.421875" style="204" customWidth="1"/>
    <col min="14" max="14" width="14.140625" style="204" customWidth="1"/>
    <col min="15" max="15" width="9.140625" style="204" customWidth="1"/>
    <col min="16" max="16384" width="9.140625" style="204" customWidth="1"/>
  </cols>
  <sheetData>
    <row r="2" spans="2:14" s="203" customFormat="1" ht="24.75" customHeight="1">
      <c r="B2" s="1047" t="s">
        <v>566</v>
      </c>
      <c r="C2" s="1047"/>
      <c r="D2" s="1047"/>
      <c r="E2" s="1047"/>
      <c r="F2" s="1047"/>
      <c r="G2" s="1047"/>
      <c r="H2" s="1047"/>
      <c r="I2" s="1047"/>
      <c r="J2" s="1047"/>
      <c r="K2" s="1047"/>
      <c r="L2" s="1047"/>
      <c r="M2" s="1047"/>
      <c r="N2" s="1047"/>
    </row>
    <row r="3" spans="2:14" ht="18" customHeight="1">
      <c r="B3" s="1048" t="s">
        <v>249</v>
      </c>
      <c r="C3" s="1042" t="s">
        <v>257</v>
      </c>
      <c r="D3" s="1043"/>
      <c r="E3" s="1043"/>
      <c r="F3" s="1043"/>
      <c r="G3" s="1043"/>
      <c r="H3" s="1043"/>
      <c r="I3" s="1043"/>
      <c r="J3" s="1043"/>
      <c r="K3" s="1043"/>
      <c r="L3" s="1043"/>
      <c r="M3" s="1044"/>
      <c r="N3" s="1045" t="s">
        <v>258</v>
      </c>
    </row>
    <row r="4" spans="2:14" ht="15" customHeight="1">
      <c r="B4" s="1049"/>
      <c r="C4" s="205" t="s">
        <v>259</v>
      </c>
      <c r="D4" s="205" t="s">
        <v>260</v>
      </c>
      <c r="E4" s="205" t="s">
        <v>261</v>
      </c>
      <c r="F4" s="205" t="s">
        <v>262</v>
      </c>
      <c r="G4" s="205" t="s">
        <v>263</v>
      </c>
      <c r="H4" s="205" t="s">
        <v>264</v>
      </c>
      <c r="I4" s="205" t="s">
        <v>265</v>
      </c>
      <c r="J4" s="205" t="s">
        <v>256</v>
      </c>
      <c r="K4" s="205"/>
      <c r="L4" s="205" t="s">
        <v>266</v>
      </c>
      <c r="M4" s="205" t="s">
        <v>267</v>
      </c>
      <c r="N4" s="1046"/>
    </row>
    <row r="5" spans="2:14" ht="15" customHeight="1">
      <c r="B5" s="206">
        <v>1963</v>
      </c>
      <c r="C5" s="480">
        <v>5.7810626E-07</v>
      </c>
      <c r="D5" s="480">
        <v>5.1624206E-07</v>
      </c>
      <c r="E5" s="480">
        <v>5.09140556E-07</v>
      </c>
      <c r="F5" s="480">
        <v>6.59900815E-07</v>
      </c>
      <c r="G5" s="480">
        <v>6.23864217E-07</v>
      </c>
      <c r="H5" s="480">
        <v>6.84462928E-07</v>
      </c>
      <c r="I5" s="480">
        <v>6.39021661E-07</v>
      </c>
      <c r="J5" s="480">
        <v>7.76156681E-07</v>
      </c>
      <c r="K5" s="480"/>
      <c r="L5" s="480">
        <v>6.67847267E-07</v>
      </c>
      <c r="M5" s="480">
        <v>8.47639339E-07</v>
      </c>
      <c r="N5" s="480">
        <v>1.5627420277964591E-06</v>
      </c>
    </row>
    <row r="6" spans="2:14" ht="15" customHeight="1">
      <c r="B6" s="206">
        <v>1964</v>
      </c>
      <c r="C6" s="480">
        <v>6.0857246E-07</v>
      </c>
      <c r="D6" s="480">
        <v>5.44377252E-07</v>
      </c>
      <c r="E6" s="480">
        <v>5.34444842E-07</v>
      </c>
      <c r="F6" s="480">
        <v>7.02992339E-07</v>
      </c>
      <c r="G6" s="480">
        <v>6.44701281E-07</v>
      </c>
      <c r="H6" s="480">
        <v>6.92950269E-07</v>
      </c>
      <c r="I6" s="480">
        <v>6.6880007E-07</v>
      </c>
      <c r="J6" s="480">
        <v>8.10385191E-07</v>
      </c>
      <c r="K6" s="480"/>
      <c r="L6" s="480">
        <v>6.95629714E-07</v>
      </c>
      <c r="M6" s="480">
        <v>8.88665083E-07</v>
      </c>
      <c r="N6" s="480">
        <v>1.5627420277964591E-06</v>
      </c>
    </row>
    <row r="7" spans="2:14" ht="15" customHeight="1">
      <c r="B7" s="206">
        <v>1965</v>
      </c>
      <c r="C7" s="480">
        <v>6.48981671E-07</v>
      </c>
      <c r="D7" s="480">
        <v>5.74807941E-07</v>
      </c>
      <c r="E7" s="480">
        <v>5.75917762E-07</v>
      </c>
      <c r="F7" s="480">
        <v>7.44047091E-07</v>
      </c>
      <c r="G7" s="480">
        <v>6.86993685E-07</v>
      </c>
      <c r="H7" s="480">
        <v>7.41041017E-07</v>
      </c>
      <c r="I7" s="480">
        <v>7.14077835E-07</v>
      </c>
      <c r="J7" s="480">
        <v>8.80969741E-07</v>
      </c>
      <c r="K7" s="480"/>
      <c r="L7" s="480">
        <v>7.69575152E-07</v>
      </c>
      <c r="M7" s="480">
        <v>9.63224083E-07</v>
      </c>
      <c r="N7" s="480">
        <v>1.5627420277964591E-06</v>
      </c>
    </row>
    <row r="8" spans="2:14" ht="15" customHeight="1">
      <c r="B8" s="206">
        <v>1966</v>
      </c>
      <c r="C8" s="480">
        <v>6.8194994E-07</v>
      </c>
      <c r="D8" s="480">
        <v>5.95558508E-07</v>
      </c>
      <c r="E8" s="480">
        <v>6.04310507E-07</v>
      </c>
      <c r="F8" s="480">
        <v>8.62871412E-07</v>
      </c>
      <c r="G8" s="480">
        <v>7.11038464E-07</v>
      </c>
      <c r="H8" s="480">
        <v>7.90838974E-07</v>
      </c>
      <c r="I8" s="480">
        <v>7.4935328E-07</v>
      </c>
      <c r="J8" s="480">
        <v>9.24225356E-07</v>
      </c>
      <c r="K8" s="480"/>
      <c r="L8" s="480">
        <v>8.0713042E-07</v>
      </c>
      <c r="M8" s="480">
        <v>1.034887955E-06</v>
      </c>
      <c r="N8" s="480">
        <v>1.5627420277964591E-06</v>
      </c>
    </row>
    <row r="9" spans="2:14" ht="15" customHeight="1">
      <c r="B9" s="206">
        <v>1967</v>
      </c>
      <c r="C9" s="480">
        <v>7.61601693E-07</v>
      </c>
      <c r="D9" s="480">
        <v>6.39629837E-07</v>
      </c>
      <c r="E9" s="480">
        <v>6.31141894E-07</v>
      </c>
      <c r="F9" s="480">
        <v>9.09380181E-07</v>
      </c>
      <c r="G9" s="480">
        <v>7.79013742E-07</v>
      </c>
      <c r="H9" s="480">
        <v>8.44853276E-07</v>
      </c>
      <c r="I9" s="480">
        <v>8.29159404E-07</v>
      </c>
      <c r="J9" s="480">
        <v>1.007960173E-06</v>
      </c>
      <c r="K9" s="480"/>
      <c r="L9" s="480">
        <v>8.67342349E-07</v>
      </c>
      <c r="M9" s="480">
        <v>1.106398713E-06</v>
      </c>
      <c r="N9" s="480">
        <v>1.5627420277964591E-06</v>
      </c>
    </row>
    <row r="10" spans="2:14" ht="15" customHeight="1">
      <c r="B10" s="206">
        <v>1968</v>
      </c>
      <c r="C10" s="480">
        <v>7.95645289E-07</v>
      </c>
      <c r="D10" s="480">
        <v>6.5747551E-07</v>
      </c>
      <c r="E10" s="480">
        <v>6.4117705E-07</v>
      </c>
      <c r="F10" s="480">
        <v>9.28749979E-07</v>
      </c>
      <c r="G10" s="480">
        <v>8.00981929E-07</v>
      </c>
      <c r="H10" s="480">
        <v>8.83801012E-07</v>
      </c>
      <c r="I10" s="480">
        <v>8.63072024E-07</v>
      </c>
      <c r="J10" s="480">
        <v>1.043037187E-06</v>
      </c>
      <c r="K10" s="480"/>
      <c r="L10" s="480">
        <v>8.9214834E-07</v>
      </c>
      <c r="M10" s="480">
        <v>1.142024751E-06</v>
      </c>
      <c r="N10" s="480">
        <v>1.5627420277964591E-06</v>
      </c>
    </row>
    <row r="11" spans="2:14" ht="15" customHeight="1">
      <c r="B11" s="206">
        <v>1969</v>
      </c>
      <c r="C11" s="480">
        <v>8.47760055E-07</v>
      </c>
      <c r="D11" s="480">
        <v>6.86272937E-07</v>
      </c>
      <c r="E11" s="480">
        <v>6.67272956E-07</v>
      </c>
      <c r="F11" s="480">
        <v>9.64599728E-07</v>
      </c>
      <c r="G11" s="480">
        <v>8.88609352E-07</v>
      </c>
      <c r="H11" s="480">
        <v>9.30819225E-07</v>
      </c>
      <c r="I11" s="480">
        <v>9.12008207E-07</v>
      </c>
      <c r="J11" s="480">
        <v>1.094667527E-06</v>
      </c>
      <c r="K11" s="480"/>
      <c r="L11" s="480">
        <v>9.29797E-07</v>
      </c>
      <c r="M11" s="480">
        <v>1.191588626E-06</v>
      </c>
      <c r="N11" s="480">
        <v>1.5627420277964591E-06</v>
      </c>
    </row>
    <row r="12" spans="2:14" ht="15" customHeight="1">
      <c r="B12" s="206">
        <v>1970</v>
      </c>
      <c r="C12" s="480">
        <v>8.90571938E-07</v>
      </c>
      <c r="D12" s="480">
        <v>7.29096368E-07</v>
      </c>
      <c r="E12" s="480">
        <v>7.49814621E-07</v>
      </c>
      <c r="F12" s="480">
        <v>9.97396119E-07</v>
      </c>
      <c r="G12" s="480">
        <v>9.66184949E-07</v>
      </c>
      <c r="H12" s="480">
        <v>9.92904868E-07</v>
      </c>
      <c r="I12" s="480">
        <v>9.62898265E-07</v>
      </c>
      <c r="J12" s="480">
        <v>1.147102102E-06</v>
      </c>
      <c r="K12" s="480"/>
      <c r="L12" s="480">
        <v>9.6698888E-07</v>
      </c>
      <c r="M12" s="480">
        <v>1.262130672E-06</v>
      </c>
      <c r="N12" s="480">
        <v>1.9534275347455736E-06</v>
      </c>
    </row>
    <row r="13" spans="2:14" ht="15" customHeight="1">
      <c r="B13" s="206">
        <v>1971</v>
      </c>
      <c r="C13" s="480">
        <v>1.036002336E-06</v>
      </c>
      <c r="D13" s="480">
        <v>9.47752369E-07</v>
      </c>
      <c r="E13" s="480">
        <v>9.49490254E-07</v>
      </c>
      <c r="F13" s="480">
        <v>1.161966478E-06</v>
      </c>
      <c r="G13" s="480">
        <v>1.192368845E-06</v>
      </c>
      <c r="H13" s="480">
        <v>1.15445049E-06</v>
      </c>
      <c r="I13" s="480">
        <v>1.109740251E-06</v>
      </c>
      <c r="J13" s="480">
        <v>1.405888336E-06</v>
      </c>
      <c r="K13" s="480"/>
      <c r="L13" s="480">
        <v>1.255635061E-06</v>
      </c>
      <c r="M13" s="480">
        <v>1.619692292E-06</v>
      </c>
      <c r="N13" s="480">
        <v>2.5927310915713983E-06</v>
      </c>
    </row>
    <row r="14" spans="2:14" ht="15" customHeight="1">
      <c r="B14" s="206">
        <v>1972</v>
      </c>
      <c r="C14" s="480">
        <v>1.186533475E-06</v>
      </c>
      <c r="D14" s="480">
        <v>1.03428216E-06</v>
      </c>
      <c r="E14" s="480">
        <v>1.069220975E-06</v>
      </c>
      <c r="F14" s="480">
        <v>1.496496627E-06</v>
      </c>
      <c r="G14" s="480">
        <v>1.332472184E-06</v>
      </c>
      <c r="H14" s="480">
        <v>1.376104984E-06</v>
      </c>
      <c r="I14" s="480">
        <v>1.274758626E-06</v>
      </c>
      <c r="J14" s="480">
        <v>1.607492724E-06</v>
      </c>
      <c r="K14" s="480"/>
      <c r="L14" s="480">
        <v>1.428912699E-06</v>
      </c>
      <c r="M14" s="480">
        <v>1.841752105E-06</v>
      </c>
      <c r="N14" s="480">
        <v>2.5216973630351957E-06</v>
      </c>
    </row>
    <row r="15" spans="2:14" ht="15" customHeight="1">
      <c r="B15" s="206">
        <v>1973</v>
      </c>
      <c r="C15" s="480">
        <v>1.336511306E-06</v>
      </c>
      <c r="D15" s="480">
        <v>1.142054361E-06</v>
      </c>
      <c r="E15" s="480">
        <v>1.204370506E-06</v>
      </c>
      <c r="F15" s="480">
        <v>1.61067932E-06</v>
      </c>
      <c r="G15" s="480">
        <v>1.455992356E-06</v>
      </c>
      <c r="H15" s="480">
        <v>1.54357696E-06</v>
      </c>
      <c r="I15" s="480">
        <v>1.427857137E-06</v>
      </c>
      <c r="J15" s="480">
        <v>1.796373119E-06</v>
      </c>
      <c r="K15" s="480"/>
      <c r="L15" s="480">
        <v>1.592808986E-06</v>
      </c>
      <c r="M15" s="480">
        <v>2.068471789E-06</v>
      </c>
      <c r="N15" s="480">
        <v>2.7347985486438034E-06</v>
      </c>
    </row>
    <row r="16" spans="2:14" ht="15" customHeight="1">
      <c r="B16" s="206">
        <v>1974</v>
      </c>
      <c r="C16" s="480">
        <v>1.636691746E-06</v>
      </c>
      <c r="D16" s="480">
        <v>1.461030144E-06</v>
      </c>
      <c r="E16" s="480">
        <v>1.464996284E-06</v>
      </c>
      <c r="F16" s="480">
        <v>1.643537178E-06</v>
      </c>
      <c r="G16" s="480">
        <v>1.789123407E-06</v>
      </c>
      <c r="H16" s="480">
        <v>1.927927623E-06</v>
      </c>
      <c r="I16" s="480">
        <v>1.775683136E-06</v>
      </c>
      <c r="J16" s="480">
        <v>2.179359868E-06</v>
      </c>
      <c r="K16" s="480"/>
      <c r="L16" s="480">
        <v>1.883974468E-06</v>
      </c>
      <c r="M16" s="480">
        <v>2.449484292E-06</v>
      </c>
      <c r="N16" s="480">
        <v>2.7703154129119046E-06</v>
      </c>
    </row>
    <row r="17" spans="2:14" ht="15" customHeight="1">
      <c r="B17" s="206">
        <v>1975</v>
      </c>
      <c r="C17" s="480">
        <v>1.967303479E-06</v>
      </c>
      <c r="D17" s="480">
        <v>1.685152168E-06</v>
      </c>
      <c r="E17" s="480">
        <v>1.630833863E-06</v>
      </c>
      <c r="F17" s="480">
        <v>1.834680552E-06</v>
      </c>
      <c r="G17" s="480">
        <v>2.062680376E-06</v>
      </c>
      <c r="H17" s="480">
        <v>2.279196036E-06</v>
      </c>
      <c r="I17" s="480">
        <v>2.10063315E-06</v>
      </c>
      <c r="J17" s="480">
        <v>2.543312966E-06</v>
      </c>
      <c r="K17" s="480"/>
      <c r="L17" s="480">
        <v>2.168266215E-06</v>
      </c>
      <c r="M17" s="480">
        <v>2.824255389E-06</v>
      </c>
      <c r="N17" s="480">
        <v>3.018933462788615E-06</v>
      </c>
    </row>
    <row r="18" spans="2:14" ht="15" customHeight="1">
      <c r="B18" s="206">
        <v>1976</v>
      </c>
      <c r="C18" s="480">
        <v>2.3464235E-06</v>
      </c>
      <c r="D18" s="480">
        <v>1.995400716E-06</v>
      </c>
      <c r="E18" s="480">
        <v>1.895617903E-06</v>
      </c>
      <c r="F18" s="480">
        <v>2.070954829E-06</v>
      </c>
      <c r="G18" s="480">
        <v>2.402728276E-06</v>
      </c>
      <c r="H18" s="480">
        <v>2.960903571E-06</v>
      </c>
      <c r="I18" s="480">
        <v>2.561301999E-06</v>
      </c>
      <c r="J18" s="480">
        <v>3.060877154E-06</v>
      </c>
      <c r="K18" s="480"/>
      <c r="L18" s="480">
        <v>2.573249827E-06</v>
      </c>
      <c r="M18" s="480">
        <v>3.491062086E-06</v>
      </c>
      <c r="N18" s="480">
        <v>3.2675515126653246E-06</v>
      </c>
    </row>
    <row r="19" spans="2:14" ht="15" customHeight="1">
      <c r="B19" s="206">
        <v>1977</v>
      </c>
      <c r="C19" s="480">
        <v>3.148904115E-06</v>
      </c>
      <c r="D19" s="480">
        <v>2.566655587E-06</v>
      </c>
      <c r="E19" s="480">
        <v>2.403520394E-06</v>
      </c>
      <c r="F19" s="480">
        <v>2.680777162E-06</v>
      </c>
      <c r="G19" s="480">
        <v>3.15000698E-06</v>
      </c>
      <c r="H19" s="480">
        <v>4.523372385E-06</v>
      </c>
      <c r="I19" s="480">
        <v>3.570198857E-06</v>
      </c>
      <c r="J19" s="480">
        <v>4.172587736E-06</v>
      </c>
      <c r="K19" s="480"/>
      <c r="L19" s="480">
        <v>3.452747349E-06</v>
      </c>
      <c r="M19" s="480">
        <v>4.825695122E-06</v>
      </c>
      <c r="N19" s="480">
        <v>3.800304476686845E-06</v>
      </c>
    </row>
    <row r="20" spans="2:14" ht="15" customHeight="1">
      <c r="B20" s="206">
        <v>1978</v>
      </c>
      <c r="C20" s="480">
        <v>4.57331433E-06</v>
      </c>
      <c r="D20" s="480">
        <v>3.712634888E-06</v>
      </c>
      <c r="E20" s="480">
        <v>3.581051792E-06</v>
      </c>
      <c r="F20" s="480">
        <v>4.004807333E-06</v>
      </c>
      <c r="G20" s="480">
        <v>4.705812569E-06</v>
      </c>
      <c r="H20" s="480">
        <v>6.398762576E-06</v>
      </c>
      <c r="I20" s="480">
        <v>5.151082911E-06</v>
      </c>
      <c r="J20" s="480">
        <v>6.045245113E-06</v>
      </c>
      <c r="K20" s="480"/>
      <c r="L20" s="480">
        <v>5.024300912E-06</v>
      </c>
      <c r="M20" s="480">
        <v>7.101010372E-06</v>
      </c>
      <c r="N20" s="480">
        <v>5.5051139615557105E-06</v>
      </c>
    </row>
    <row r="21" spans="2:14" ht="15" customHeight="1">
      <c r="B21" s="206">
        <v>1979</v>
      </c>
      <c r="C21" s="480">
        <v>7.420364666E-06</v>
      </c>
      <c r="D21" s="480">
        <v>6.166073517E-06</v>
      </c>
      <c r="E21" s="480">
        <v>5.900641354E-06</v>
      </c>
      <c r="F21" s="480">
        <v>6.632565001E-06</v>
      </c>
      <c r="G21" s="480">
        <v>7.730889445E-06</v>
      </c>
      <c r="H21" s="480">
        <v>1.0330802179E-05</v>
      </c>
      <c r="I21" s="480">
        <v>8.426656534E-06</v>
      </c>
      <c r="J21" s="480">
        <v>9.94442821E-06</v>
      </c>
      <c r="K21" s="480"/>
      <c r="L21" s="480">
        <v>8.306650786E-06</v>
      </c>
      <c r="M21" s="480">
        <v>1.1713116609E-05</v>
      </c>
      <c r="N21" s="480">
        <v>9.092317252633947E-06</v>
      </c>
    </row>
    <row r="22" spans="2:14" ht="15" customHeight="1">
      <c r="B22" s="206">
        <v>1980</v>
      </c>
      <c r="C22" s="480">
        <v>1.5570812583E-05</v>
      </c>
      <c r="D22" s="480">
        <v>1.2746533431E-05</v>
      </c>
      <c r="E22" s="480">
        <v>1.2684205245E-05</v>
      </c>
      <c r="F22" s="480">
        <v>1.436919549E-05</v>
      </c>
      <c r="G22" s="480">
        <v>1.6213909186E-05</v>
      </c>
      <c r="H22" s="480">
        <v>2.1342404222E-05</v>
      </c>
      <c r="I22" s="480">
        <v>1.7751594654E-05</v>
      </c>
      <c r="J22" s="480">
        <v>2.1011582365E-05</v>
      </c>
      <c r="K22" s="480"/>
      <c r="L22" s="480">
        <v>1.7609040861E-05</v>
      </c>
      <c r="M22" s="480">
        <v>2.548071387E-05</v>
      </c>
      <c r="N22" s="480">
        <v>1.8468769419412704E-05</v>
      </c>
    </row>
    <row r="23" spans="2:14" ht="15" customHeight="1">
      <c r="B23" s="206">
        <v>1981</v>
      </c>
      <c r="C23" s="480">
        <v>2.2400596434E-05</v>
      </c>
      <c r="D23" s="480">
        <v>1.8068634967E-05</v>
      </c>
      <c r="E23" s="480">
        <v>1.8662013262E-05</v>
      </c>
      <c r="F23" s="480">
        <v>2.1227935336E-05</v>
      </c>
      <c r="G23" s="480">
        <v>2.3189217545E-05</v>
      </c>
      <c r="H23" s="480">
        <v>2.8398203057E-05</v>
      </c>
      <c r="I23" s="480">
        <v>2.2798373014E-05</v>
      </c>
      <c r="J23" s="480">
        <v>2.990578518E-05</v>
      </c>
      <c r="K23" s="480"/>
      <c r="L23" s="480">
        <v>2.4570686899E-05</v>
      </c>
      <c r="M23" s="480">
        <v>3.5866652844E-05</v>
      </c>
      <c r="N23" s="480">
        <v>2.418698456657702E-05</v>
      </c>
    </row>
    <row r="24" spans="2:14" ht="15" customHeight="1">
      <c r="B24" s="206">
        <v>1982</v>
      </c>
      <c r="C24" s="480">
        <v>2.8367886204E-05</v>
      </c>
      <c r="D24" s="480">
        <v>2.3279981683E-05</v>
      </c>
      <c r="E24" s="480">
        <v>2.4147432359E-05</v>
      </c>
      <c r="F24" s="480">
        <v>2.6501759078E-05</v>
      </c>
      <c r="G24" s="480">
        <v>2.7873829572E-05</v>
      </c>
      <c r="H24" s="480">
        <v>3.567098286E-05</v>
      </c>
      <c r="I24" s="480">
        <v>2.8730509672E-05</v>
      </c>
      <c r="J24" s="480">
        <v>3.7830818253E-05</v>
      </c>
      <c r="K24" s="480"/>
      <c r="L24" s="480">
        <v>3.0736239105E-05</v>
      </c>
      <c r="M24" s="480">
        <v>4.5640315744E-05</v>
      </c>
      <c r="N24" s="480">
        <v>3.40251559688411E-05</v>
      </c>
    </row>
    <row r="25" spans="2:14" ht="15" customHeight="1">
      <c r="B25" s="206">
        <v>1983</v>
      </c>
      <c r="C25" s="480">
        <v>3.6596197403E-05</v>
      </c>
      <c r="D25" s="480">
        <v>3.2463321398E-05</v>
      </c>
      <c r="E25" s="480">
        <v>3.4716090141E-05</v>
      </c>
      <c r="F25" s="480">
        <v>3.7275482766E-05</v>
      </c>
      <c r="G25" s="480">
        <v>3.7521510614E-05</v>
      </c>
      <c r="H25" s="480">
        <v>4.6121986347E-05</v>
      </c>
      <c r="I25" s="480">
        <v>3.7348864537E-05</v>
      </c>
      <c r="J25" s="480">
        <v>4.8848518663E-05</v>
      </c>
      <c r="K25" s="480"/>
      <c r="L25" s="480">
        <v>4.0359627052E-05</v>
      </c>
      <c r="M25" s="480">
        <v>5.86931925E-05</v>
      </c>
      <c r="N25" s="480">
        <v>4.617192354853177E-05</v>
      </c>
    </row>
    <row r="26" spans="2:14" ht="15" customHeight="1">
      <c r="B26" s="206">
        <v>1984</v>
      </c>
      <c r="C26" s="480">
        <v>5.4928118356E-05</v>
      </c>
      <c r="D26" s="480">
        <v>5.106434493E-05</v>
      </c>
      <c r="E26" s="480">
        <v>5.4174936886E-05</v>
      </c>
      <c r="F26" s="480">
        <v>5.772865427E-05</v>
      </c>
      <c r="G26" s="480">
        <v>5.6881080814E-05</v>
      </c>
      <c r="H26" s="480">
        <v>6.6284236456E-05</v>
      </c>
      <c r="I26" s="480">
        <v>5.5870821033E-05</v>
      </c>
      <c r="J26" s="480">
        <v>6.9485003429E-05</v>
      </c>
      <c r="K26" s="480"/>
      <c r="L26" s="480">
        <v>6.1473785622E-05</v>
      </c>
      <c r="M26" s="480">
        <v>8.0901728408E-05</v>
      </c>
      <c r="N26" s="480">
        <v>7.135338031461564E-05</v>
      </c>
    </row>
    <row r="27" spans="2:14" ht="15" customHeight="1">
      <c r="B27" s="206">
        <v>1985</v>
      </c>
      <c r="C27" s="480">
        <v>7.7586950849E-05</v>
      </c>
      <c r="D27" s="480">
        <v>7.6225035467E-05</v>
      </c>
      <c r="E27" s="480">
        <v>8.3054846627E-05</v>
      </c>
      <c r="F27" s="480">
        <v>8.8211385799E-05</v>
      </c>
      <c r="G27" s="480">
        <v>8.13875694E-05</v>
      </c>
      <c r="H27" s="480">
        <v>9.4891946516E-05</v>
      </c>
      <c r="I27" s="480">
        <v>8.1049142024E-05</v>
      </c>
      <c r="J27" s="480">
        <v>9.9143024272E-05</v>
      </c>
      <c r="K27" s="480"/>
      <c r="L27" s="480">
        <v>8.8313300221E-05</v>
      </c>
      <c r="M27" s="480">
        <v>0.000114276157668</v>
      </c>
      <c r="N27" s="480">
        <v>0.00010065479333579925</v>
      </c>
    </row>
    <row r="28" spans="2:14" ht="15" customHeight="1">
      <c r="B28" s="206">
        <v>1986</v>
      </c>
      <c r="C28" s="480">
        <v>0.000108324113044</v>
      </c>
      <c r="D28" s="480">
        <v>0.000115730067161</v>
      </c>
      <c r="E28" s="480">
        <v>0.000130161124339</v>
      </c>
      <c r="F28" s="480">
        <v>0.000137644599607</v>
      </c>
      <c r="G28" s="480">
        <v>0.00012080412931</v>
      </c>
      <c r="H28" s="480">
        <v>0.000132360618165</v>
      </c>
      <c r="I28" s="480">
        <v>0.000112854470845</v>
      </c>
      <c r="J28" s="480">
        <v>0.000138350635355</v>
      </c>
      <c r="K28" s="480"/>
      <c r="L28" s="480">
        <v>0.000125530656396</v>
      </c>
      <c r="M28" s="480">
        <v>0.000159677167811</v>
      </c>
      <c r="N28" s="480">
        <v>0.0001521897633888143</v>
      </c>
    </row>
    <row r="29" spans="2:14" ht="15" customHeight="1">
      <c r="B29" s="206">
        <v>1987</v>
      </c>
      <c r="C29" s="480">
        <v>0.000156299112071</v>
      </c>
      <c r="D29" s="480">
        <v>0.000179906383358</v>
      </c>
      <c r="E29" s="480">
        <v>0.000205782679258</v>
      </c>
      <c r="F29" s="480">
        <v>0.000204284046644</v>
      </c>
      <c r="G29" s="480">
        <v>0.000180844587219</v>
      </c>
      <c r="H29" s="480">
        <v>0.000189735074141</v>
      </c>
      <c r="I29" s="480">
        <v>0.000164457318066</v>
      </c>
      <c r="J29" s="480">
        <v>0.000197499076812</v>
      </c>
      <c r="K29" s="480"/>
      <c r="L29" s="480">
        <v>0.000181033301383</v>
      </c>
      <c r="M29" s="480">
        <v>0.000225095346429</v>
      </c>
      <c r="N29" s="480">
        <v>0.00021430875899372358</v>
      </c>
    </row>
    <row r="30" spans="2:14" ht="15" customHeight="1">
      <c r="B30" s="206">
        <v>1988</v>
      </c>
      <c r="C30" s="480">
        <v>0.000308472864622</v>
      </c>
      <c r="D30" s="480">
        <v>0.000338494444421</v>
      </c>
      <c r="E30" s="480">
        <v>0.000373133356141</v>
      </c>
      <c r="F30" s="480">
        <v>0.000370921724097</v>
      </c>
      <c r="G30" s="480">
        <v>0.000340259678033</v>
      </c>
      <c r="H30" s="480">
        <v>0.000354398732144</v>
      </c>
      <c r="I30" s="480">
        <v>0.000321555935292</v>
      </c>
      <c r="J30" s="480">
        <v>0.000364585764846</v>
      </c>
      <c r="K30" s="480"/>
      <c r="L30" s="480">
        <v>0.000342100324011</v>
      </c>
      <c r="M30" s="480">
        <v>0.00040077488449</v>
      </c>
      <c r="N30" s="480">
        <v>0.00038110098693560306</v>
      </c>
    </row>
    <row r="31" spans="2:14" ht="15" customHeight="1">
      <c r="B31" s="206">
        <v>1989</v>
      </c>
      <c r="C31" s="480">
        <v>0.000446148916781</v>
      </c>
      <c r="D31" s="480">
        <v>0.000489379547886</v>
      </c>
      <c r="E31" s="480">
        <v>0.000541728636429</v>
      </c>
      <c r="F31" s="480">
        <v>0.000536112664936</v>
      </c>
      <c r="G31" s="480">
        <v>0.000491931640664</v>
      </c>
      <c r="H31" s="480">
        <v>0.000516292198959</v>
      </c>
      <c r="I31" s="480">
        <v>0.000471006073897</v>
      </c>
      <c r="J31" s="480">
        <v>0.000530407244542</v>
      </c>
      <c r="K31" s="480"/>
      <c r="L31" s="480">
        <v>0.000499056530016</v>
      </c>
      <c r="M31" s="480">
        <v>0.000580663276611</v>
      </c>
      <c r="N31" s="480">
        <v>0.0005420767347570002</v>
      </c>
    </row>
    <row r="32" spans="2:14" ht="15" customHeight="1">
      <c r="B32" s="206">
        <v>1990</v>
      </c>
      <c r="C32" s="480">
        <v>0.000675017278045</v>
      </c>
      <c r="D32" s="480">
        <v>0.000725147022089</v>
      </c>
      <c r="E32" s="480">
        <v>0.000797786612362</v>
      </c>
      <c r="F32" s="480">
        <v>0.000782439989922</v>
      </c>
      <c r="G32" s="480">
        <v>0.000728928631855</v>
      </c>
      <c r="H32" s="480">
        <v>0.000775062742066</v>
      </c>
      <c r="I32" s="480">
        <v>0.000728587659415</v>
      </c>
      <c r="J32" s="480">
        <v>0.00079019701214</v>
      </c>
      <c r="K32" s="480"/>
      <c r="L32" s="480">
        <v>0.000754885848626</v>
      </c>
      <c r="M32" s="480">
        <v>0.000845180750596</v>
      </c>
      <c r="N32" s="480">
        <v>0.0007028143892852664</v>
      </c>
    </row>
    <row r="33" spans="2:14" ht="15" customHeight="1">
      <c r="B33" s="206">
        <v>1991</v>
      </c>
      <c r="C33" s="480">
        <v>0.001195781072452</v>
      </c>
      <c r="D33" s="480">
        <v>0.001241897280445</v>
      </c>
      <c r="E33" s="480">
        <v>0.001321466819067</v>
      </c>
      <c r="F33" s="480">
        <v>0.001307117727993</v>
      </c>
      <c r="G33" s="480">
        <v>0.001248373720038</v>
      </c>
      <c r="H33" s="480">
        <v>0.001303927499571</v>
      </c>
      <c r="I33" s="480">
        <v>0.001255973003721</v>
      </c>
      <c r="J33" s="480">
        <v>0.001321191303798</v>
      </c>
      <c r="K33" s="480"/>
      <c r="L33" s="480">
        <v>0.001277813922326</v>
      </c>
      <c r="M33" s="480">
        <v>0.001386819637671</v>
      </c>
      <c r="N33" s="480">
        <v>0.001110469673364077</v>
      </c>
    </row>
    <row r="34" spans="2:14" ht="15" customHeight="1">
      <c r="B34" s="206">
        <v>1992</v>
      </c>
      <c r="C34" s="480">
        <v>0.001890057554505</v>
      </c>
      <c r="D34" s="480">
        <v>0.001999221815633</v>
      </c>
      <c r="E34" s="480">
        <v>0.002145594432169</v>
      </c>
      <c r="F34" s="480">
        <v>0.002131484281306</v>
      </c>
      <c r="G34" s="480">
        <v>0.002009647669305</v>
      </c>
      <c r="H34" s="480">
        <v>0.0020872531212</v>
      </c>
      <c r="I34" s="480">
        <v>0.001964465696767</v>
      </c>
      <c r="J34" s="480">
        <v>0.002126991660547</v>
      </c>
      <c r="K34" s="480"/>
      <c r="L34" s="480">
        <v>0.002033745753945</v>
      </c>
      <c r="M34" s="480">
        <v>0.002270761558577</v>
      </c>
      <c r="N34" s="480">
        <v>0.0018537715774713415</v>
      </c>
    </row>
    <row r="35" spans="2:14" ht="15" customHeight="1">
      <c r="B35" s="206">
        <v>1993</v>
      </c>
      <c r="C35" s="480">
        <v>0.003293240086608</v>
      </c>
      <c r="D35" s="480">
        <v>0.003322898181794</v>
      </c>
      <c r="E35" s="480">
        <v>0.003400649001579</v>
      </c>
      <c r="F35" s="480">
        <v>0.003420465762663</v>
      </c>
      <c r="G35" s="480">
        <v>0.003340226949387</v>
      </c>
      <c r="H35" s="480">
        <v>0.003381301591709</v>
      </c>
      <c r="I35" s="480">
        <v>0.003292499028186</v>
      </c>
      <c r="J35" s="480">
        <v>0.003415872114909</v>
      </c>
      <c r="K35" s="480"/>
      <c r="L35" s="480">
        <v>0.003323119256063</v>
      </c>
      <c r="M35" s="480">
        <v>0.003551302605333</v>
      </c>
      <c r="N35" s="480">
        <v>0.002727654265314642</v>
      </c>
    </row>
    <row r="36" spans="2:14" ht="15" customHeight="1">
      <c r="B36" s="206">
        <v>1994</v>
      </c>
      <c r="C36" s="480">
        <v>0.0066557388045</v>
      </c>
      <c r="D36" s="480">
        <v>0.007367666974683</v>
      </c>
      <c r="E36" s="480">
        <v>0.00811782349893</v>
      </c>
      <c r="F36" s="480">
        <v>0.008063377883799</v>
      </c>
      <c r="G36" s="480">
        <v>0.007406089033296</v>
      </c>
      <c r="H36" s="480">
        <v>0.007737293209716</v>
      </c>
      <c r="I36" s="480">
        <v>0.007013186812161</v>
      </c>
      <c r="J36" s="480">
        <v>0.007951504986247</v>
      </c>
      <c r="K36" s="480"/>
      <c r="L36" s="480">
        <v>0.007472720080415</v>
      </c>
      <c r="M36" s="480">
        <v>0.008688147745775</v>
      </c>
      <c r="N36" s="480">
        <v>0.008074453474484551</v>
      </c>
    </row>
    <row r="37" spans="2:14" ht="15" customHeight="1">
      <c r="B37" s="206">
        <v>1995</v>
      </c>
      <c r="C37" s="480">
        <v>0.011238548915491</v>
      </c>
      <c r="D37" s="480">
        <v>0.012704396805446</v>
      </c>
      <c r="E37" s="480">
        <v>0.014096815624234</v>
      </c>
      <c r="F37" s="480">
        <v>0.014110202181118</v>
      </c>
      <c r="G37" s="480">
        <v>0.012770649674961</v>
      </c>
      <c r="H37" s="480">
        <v>0.013192475102431</v>
      </c>
      <c r="I37" s="480">
        <v>0.011604641072931</v>
      </c>
      <c r="J37" s="480">
        <v>0.013657829838113</v>
      </c>
      <c r="K37" s="480"/>
      <c r="L37" s="480">
        <v>0.012647279827713</v>
      </c>
      <c r="M37" s="480">
        <v>0.015251280045578</v>
      </c>
      <c r="N37" s="480">
        <v>0.01548551041446418</v>
      </c>
    </row>
    <row r="38" spans="2:14" ht="15" customHeight="1">
      <c r="B38" s="206">
        <v>1996</v>
      </c>
      <c r="C38" s="480">
        <v>0.020555337775601</v>
      </c>
      <c r="D38" s="480">
        <v>0.023081260404836</v>
      </c>
      <c r="E38" s="480">
        <v>0.025227925265501</v>
      </c>
      <c r="F38" s="480">
        <v>0.025512259462381</v>
      </c>
      <c r="G38" s="480">
        <v>0.023201628160761</v>
      </c>
      <c r="H38" s="480">
        <v>0.02353423141752</v>
      </c>
      <c r="I38" s="480">
        <v>0.0205957375522</v>
      </c>
      <c r="J38" s="480">
        <v>0.024395553576135</v>
      </c>
      <c r="K38" s="480"/>
      <c r="L38" s="480">
        <v>0.022532786921976</v>
      </c>
      <c r="M38" s="480">
        <v>0.027346185738849</v>
      </c>
      <c r="N38" s="480">
        <v>0.02463458673674127</v>
      </c>
    </row>
    <row r="39" spans="2:14" ht="15" customHeight="1">
      <c r="B39" s="206">
        <v>1997</v>
      </c>
      <c r="C39" s="480">
        <v>0.039087376124423</v>
      </c>
      <c r="D39" s="480">
        <v>0.041872491708614</v>
      </c>
      <c r="E39" s="480">
        <v>0.044360354128476</v>
      </c>
      <c r="F39" s="480">
        <v>0.044689326322255</v>
      </c>
      <c r="G39" s="480">
        <v>0.042090854907744</v>
      </c>
      <c r="H39" s="480">
        <v>0.042754680688496</v>
      </c>
      <c r="I39" s="480">
        <v>0.039338104677501</v>
      </c>
      <c r="J39" s="480">
        <v>0.043750358095517</v>
      </c>
      <c r="K39" s="480"/>
      <c r="L39" s="480">
        <v>0.041460989026069</v>
      </c>
      <c r="M39" s="480">
        <v>0.047128188639636</v>
      </c>
      <c r="N39" s="480">
        <v>0.03927836851070363</v>
      </c>
    </row>
    <row r="40" spans="2:14" ht="15" customHeight="1">
      <c r="B40" s="206">
        <v>1998</v>
      </c>
      <c r="C40" s="480">
        <v>0.067557437644296</v>
      </c>
      <c r="D40" s="480">
        <v>0.073214945521373</v>
      </c>
      <c r="E40" s="480">
        <v>0.077343247729886</v>
      </c>
      <c r="F40" s="480">
        <v>0.078783499671655</v>
      </c>
      <c r="G40" s="480">
        <v>0.073596758236017</v>
      </c>
      <c r="H40" s="480">
        <v>0.073423966768882</v>
      </c>
      <c r="I40" s="480">
        <v>0.065908135266324</v>
      </c>
      <c r="J40" s="480">
        <v>0.075592207583515</v>
      </c>
      <c r="K40" s="480"/>
      <c r="L40" s="480">
        <v>0.070767920263736</v>
      </c>
      <c r="M40" s="480">
        <v>0.082909606123028</v>
      </c>
      <c r="N40" s="480">
        <v>0.06594305329449325</v>
      </c>
    </row>
    <row r="41" spans="2:14" ht="15" customHeight="1">
      <c r="B41" s="206">
        <v>1999</v>
      </c>
      <c r="C41" s="480">
        <v>0.101539219424347</v>
      </c>
      <c r="D41" s="480">
        <v>0.110621614733539</v>
      </c>
      <c r="E41" s="480">
        <v>0.117208721878924</v>
      </c>
      <c r="F41" s="480">
        <v>0.119480356199328</v>
      </c>
      <c r="G41" s="480">
        <v>0.111198501579781</v>
      </c>
      <c r="H41" s="480">
        <v>0.110854459428461</v>
      </c>
      <c r="I41" s="480">
        <v>0.098911356532534</v>
      </c>
      <c r="J41" s="480">
        <v>0.114298876343426</v>
      </c>
      <c r="K41" s="480"/>
      <c r="L41" s="480">
        <v>0.106684463280972</v>
      </c>
      <c r="M41" s="480">
        <v>0.125925242943069</v>
      </c>
      <c r="N41" s="480">
        <v>0.09566579331797115</v>
      </c>
    </row>
    <row r="42" spans="2:14" ht="15" customHeight="1">
      <c r="B42" s="206">
        <v>2000</v>
      </c>
      <c r="C42" s="480">
        <v>0.145092235281767</v>
      </c>
      <c r="D42" s="480">
        <v>0.158799599594529</v>
      </c>
      <c r="E42" s="480">
        <v>0.168697070510111</v>
      </c>
      <c r="F42" s="480">
        <v>0.172079131057006</v>
      </c>
      <c r="G42" s="480">
        <v>0.159627732508836</v>
      </c>
      <c r="H42" s="480">
        <v>0.1590294514723</v>
      </c>
      <c r="I42" s="480">
        <v>0.141150901204494</v>
      </c>
      <c r="J42" s="480">
        <v>0.164186029524889</v>
      </c>
      <c r="K42" s="480"/>
      <c r="L42" s="480">
        <v>0.152846315208137</v>
      </c>
      <c r="M42" s="480">
        <v>0.181598436838699</v>
      </c>
      <c r="N42" s="480">
        <v>0.13660361434453433</v>
      </c>
    </row>
    <row r="43" spans="2:14" ht="15" customHeight="1">
      <c r="B43" s="206">
        <v>2001</v>
      </c>
      <c r="C43" s="480">
        <v>0.235627219092826</v>
      </c>
      <c r="D43" s="480">
        <v>0.266213322287017</v>
      </c>
      <c r="E43" s="480">
        <v>0.287859543180989</v>
      </c>
      <c r="F43" s="480">
        <v>0.294919418170601</v>
      </c>
      <c r="G43" s="480">
        <v>0.267601613031929</v>
      </c>
      <c r="H43" s="480">
        <v>0.265407557372145</v>
      </c>
      <c r="I43" s="480">
        <v>0.227112192127463</v>
      </c>
      <c r="J43" s="480">
        <v>0.276472902699492</v>
      </c>
      <c r="K43" s="480"/>
      <c r="L43" s="480">
        <v>0.252798830983853</v>
      </c>
      <c r="M43" s="480">
        <v>0.313954423083455</v>
      </c>
      <c r="N43" s="480">
        <v>0.2637805987909723</v>
      </c>
    </row>
    <row r="44" spans="2:14" ht="15" customHeight="1">
      <c r="B44" s="206">
        <v>2002</v>
      </c>
      <c r="C44" s="480">
        <v>0.328473316724181</v>
      </c>
      <c r="D44" s="480">
        <v>0.362419337181472</v>
      </c>
      <c r="E44" s="480">
        <v>0.38651739290978</v>
      </c>
      <c r="F44" s="480">
        <v>0.394621255635726</v>
      </c>
      <c r="G44" s="480">
        <v>0.364309338054696</v>
      </c>
      <c r="H44" s="480">
        <v>0.362560359793252</v>
      </c>
      <c r="I44" s="480">
        <v>0.318721752051395</v>
      </c>
      <c r="J44" s="480">
        <v>0.375097001657142</v>
      </c>
      <c r="K44" s="480"/>
      <c r="L44" s="480">
        <v>0.347694527027456</v>
      </c>
      <c r="M44" s="480">
        <v>0.41716247353114</v>
      </c>
      <c r="N44" s="480">
        <v>0.32660028877855546</v>
      </c>
    </row>
    <row r="45" spans="2:14" ht="15" customHeight="1">
      <c r="B45" s="206">
        <v>2003</v>
      </c>
      <c r="C45" s="480">
        <v>0.396988561882115</v>
      </c>
      <c r="D45" s="480">
        <v>0.424286945018961</v>
      </c>
      <c r="E45" s="480">
        <v>0.444132335834381</v>
      </c>
      <c r="F45" s="480">
        <v>0.451308726637025</v>
      </c>
      <c r="G45" s="480">
        <v>0.426499582740833</v>
      </c>
      <c r="H45" s="480">
        <v>0.426413994907807</v>
      </c>
      <c r="I45" s="480">
        <v>0.388652400360628</v>
      </c>
      <c r="J45" s="480">
        <v>0.437098984423265</v>
      </c>
      <c r="K45" s="480"/>
      <c r="L45" s="480">
        <v>0.412693029891004</v>
      </c>
      <c r="M45" s="480">
        <v>0.472573144264128</v>
      </c>
      <c r="N45" s="480">
        <v>0.40153424970198853</v>
      </c>
    </row>
    <row r="46" spans="2:14" ht="15" customHeight="1">
      <c r="B46" s="206">
        <v>2004</v>
      </c>
      <c r="C46" s="480">
        <v>0.453452558146591</v>
      </c>
      <c r="D46" s="480">
        <v>0.480907898950851</v>
      </c>
      <c r="E46" s="480">
        <v>0.501173092059718</v>
      </c>
      <c r="F46" s="480">
        <v>0.508705018269107</v>
      </c>
      <c r="G46" s="480">
        <v>0.483415812452448</v>
      </c>
      <c r="H46" s="480">
        <v>0.483853715918046</v>
      </c>
      <c r="I46" s="480">
        <v>0.444905824032843</v>
      </c>
      <c r="J46" s="480">
        <v>0.494881384119744</v>
      </c>
      <c r="K46" s="480"/>
      <c r="L46" s="480">
        <v>0.469319881950884</v>
      </c>
      <c r="M46" s="480">
        <v>0.531488156064794</v>
      </c>
      <c r="N46" s="480">
        <v>0.45787175111560763</v>
      </c>
    </row>
    <row r="47" spans="2:14" ht="15" customHeight="1">
      <c r="B47" s="206">
        <v>2005</v>
      </c>
      <c r="C47" s="480">
        <v>0.483949414960219</v>
      </c>
      <c r="D47" s="480">
        <v>0.494613569053603</v>
      </c>
      <c r="E47" s="480">
        <v>0.504357413321656</v>
      </c>
      <c r="F47" s="480">
        <v>0.509120770641859</v>
      </c>
      <c r="G47" s="480">
        <v>0.497192957020839</v>
      </c>
      <c r="H47" s="480">
        <v>0.50032217707437</v>
      </c>
      <c r="I47" s="480">
        <v>0.479754278229743</v>
      </c>
      <c r="J47" s="480">
        <v>0.506245401827958</v>
      </c>
      <c r="K47" s="480"/>
      <c r="L47" s="480">
        <v>0.490490410135251</v>
      </c>
      <c r="M47" s="480">
        <v>0.526037403194204</v>
      </c>
      <c r="N47" s="480">
        <v>0.4471969711653711</v>
      </c>
    </row>
    <row r="48" spans="2:14" ht="15" customHeight="1">
      <c r="B48" s="206">
        <v>2006</v>
      </c>
      <c r="C48" s="480">
        <v>0.564613347821865</v>
      </c>
      <c r="D48" s="480">
        <v>0.565584102119723</v>
      </c>
      <c r="E48" s="480">
        <v>0.570042139843125</v>
      </c>
      <c r="F48" s="480">
        <v>0.573739089152503</v>
      </c>
      <c r="G48" s="480">
        <v>0.568533598289549</v>
      </c>
      <c r="H48" s="480">
        <v>0.573769431087662</v>
      </c>
      <c r="I48" s="480">
        <v>0.562897907534406</v>
      </c>
      <c r="J48" s="480">
        <v>0.577207714667589</v>
      </c>
      <c r="K48" s="480"/>
      <c r="L48" s="480">
        <v>0.565744436339247</v>
      </c>
      <c r="M48" s="480">
        <v>0.589317188991314</v>
      </c>
      <c r="N48" s="480">
        <v>0.4995485966537279</v>
      </c>
    </row>
    <row r="49" spans="2:14" ht="15" customHeight="1">
      <c r="B49" s="206">
        <v>2007</v>
      </c>
      <c r="C49" s="480">
        <v>0.598363469901986</v>
      </c>
      <c r="D49" s="480">
        <v>0.579347710959154</v>
      </c>
      <c r="E49" s="480">
        <v>0.572369930005013</v>
      </c>
      <c r="F49" s="480">
        <v>0.573177182113878</v>
      </c>
      <c r="G49" s="480">
        <v>0.582368983742578</v>
      </c>
      <c r="H49" s="480">
        <v>0.590637179101522</v>
      </c>
      <c r="I49" s="480">
        <v>0.6022452997428</v>
      </c>
      <c r="J49" s="480">
        <v>0.588331831370126</v>
      </c>
      <c r="K49" s="480"/>
      <c r="L49" s="480">
        <v>0.588104899664103</v>
      </c>
      <c r="M49" s="480">
        <v>0.582772696152223</v>
      </c>
      <c r="N49" s="480">
        <v>0.5422435588961947</v>
      </c>
    </row>
    <row r="50" spans="2:14" ht="15" customHeight="1">
      <c r="B50" s="206">
        <v>2008</v>
      </c>
      <c r="C50" s="480">
        <v>0.684380407305015</v>
      </c>
      <c r="D50" s="480">
        <v>0.656172911762149</v>
      </c>
      <c r="E50" s="480">
        <v>0.644623907750049</v>
      </c>
      <c r="F50" s="480">
        <v>0.644620297815504</v>
      </c>
      <c r="G50" s="480">
        <v>0.659594824582422</v>
      </c>
      <c r="H50" s="480">
        <v>0.669900006594394</v>
      </c>
      <c r="I50" s="480">
        <v>0.690738377970718</v>
      </c>
      <c r="J50" s="480">
        <v>0.665411483798241</v>
      </c>
      <c r="K50" s="480"/>
      <c r="L50" s="480">
        <v>0.668900975477862</v>
      </c>
      <c r="M50" s="480">
        <v>0.653555740860769</v>
      </c>
      <c r="N50" s="480">
        <v>0.6206051912162298</v>
      </c>
    </row>
    <row r="51" spans="2:14" ht="15" customHeight="1">
      <c r="B51" s="206">
        <v>2009</v>
      </c>
      <c r="C51" s="480">
        <v>0.650679137857175</v>
      </c>
      <c r="D51" s="480">
        <v>0.656342830691746</v>
      </c>
      <c r="E51" s="480">
        <v>0.663025378596296</v>
      </c>
      <c r="F51" s="480">
        <v>0.667580275729515</v>
      </c>
      <c r="G51" s="480">
        <v>0.65976562963175</v>
      </c>
      <c r="H51" s="480">
        <v>0.665336097671184</v>
      </c>
      <c r="I51" s="480">
        <v>0.646954526287977</v>
      </c>
      <c r="J51" s="480">
        <v>0.670289435817317</v>
      </c>
      <c r="K51" s="480"/>
      <c r="L51" s="480">
        <v>0.654883237531153</v>
      </c>
      <c r="M51" s="480">
        <v>0.686077579021337</v>
      </c>
      <c r="N51" s="480">
        <v>0.6058361824520998</v>
      </c>
    </row>
    <row r="52" spans="2:14" ht="15" customHeight="1">
      <c r="B52" s="206">
        <v>2010</v>
      </c>
      <c r="C52" s="480">
        <v>0.682631017352882</v>
      </c>
      <c r="D52" s="480">
        <v>0.66408816691817</v>
      </c>
      <c r="E52" s="480">
        <v>0.656715887211486</v>
      </c>
      <c r="F52" s="480">
        <v>0.65766974315836</v>
      </c>
      <c r="G52" s="480">
        <v>0.667551357445292</v>
      </c>
      <c r="H52" s="480">
        <v>0.676733297219307</v>
      </c>
      <c r="I52" s="480">
        <v>0.685619059591805</v>
      </c>
      <c r="J52" s="480">
        <v>0.674627218837683</v>
      </c>
      <c r="K52" s="480"/>
      <c r="L52" s="480">
        <v>0.673081440189548</v>
      </c>
      <c r="M52" s="480">
        <v>0.668579900801875</v>
      </c>
      <c r="N52" s="480">
        <v>0.614337643779449</v>
      </c>
    </row>
    <row r="53" spans="2:14" ht="15" customHeight="1">
      <c r="B53" s="206">
        <v>2011</v>
      </c>
      <c r="C53" s="480">
        <v>0.785584206562002</v>
      </c>
      <c r="D53" s="480">
        <v>0.774565901890369</v>
      </c>
      <c r="E53" s="480">
        <v>0.771799493189803</v>
      </c>
      <c r="F53" s="480">
        <v>0.774380702640196</v>
      </c>
      <c r="G53" s="480">
        <v>0.778605228937118</v>
      </c>
      <c r="H53" s="480">
        <v>0.787812151768631</v>
      </c>
      <c r="I53" s="480">
        <v>0.785978392909238</v>
      </c>
      <c r="J53" s="480">
        <v>0.788356079703323</v>
      </c>
      <c r="K53" s="480"/>
      <c r="L53" s="480">
        <v>0.780572046236024</v>
      </c>
      <c r="M53" s="480">
        <v>0.790195835876258</v>
      </c>
      <c r="N53" s="480">
        <v>0.7780995588157997</v>
      </c>
    </row>
    <row r="54" spans="2:14" ht="15" customHeight="1">
      <c r="B54" s="206">
        <v>2012</v>
      </c>
      <c r="C54" s="480">
        <v>0.820032686904569</v>
      </c>
      <c r="D54" s="480">
        <v>0.794244115733465</v>
      </c>
      <c r="E54" s="480">
        <v>0.783272523401334</v>
      </c>
      <c r="F54" s="480">
        <v>0.783851576275249</v>
      </c>
      <c r="G54" s="480">
        <v>0.798386063798276</v>
      </c>
      <c r="H54" s="480">
        <v>0.80990281235062</v>
      </c>
      <c r="I54" s="480">
        <v>0.824586333526386</v>
      </c>
      <c r="J54" s="480">
        <v>0.806307286793037</v>
      </c>
      <c r="K54" s="480"/>
      <c r="L54" s="480">
        <v>0.806573373486468</v>
      </c>
      <c r="M54" s="480">
        <v>0.795695731438072</v>
      </c>
      <c r="N54" s="480">
        <v>0.7623544850344965</v>
      </c>
    </row>
    <row r="55" spans="2:14" ht="15" customHeight="1">
      <c r="B55" s="206">
        <v>2013</v>
      </c>
      <c r="C55" s="480">
        <v>0.86831512409225</v>
      </c>
      <c r="D55" s="480">
        <v>0.853205641595284</v>
      </c>
      <c r="E55" s="480">
        <v>0.848293270979701</v>
      </c>
      <c r="F55" s="480">
        <v>0.850640089657862</v>
      </c>
      <c r="G55" s="480">
        <v>0.857655071419297</v>
      </c>
      <c r="H55" s="480">
        <v>0.868249925939025</v>
      </c>
      <c r="I55" s="480">
        <v>0.869518751493972</v>
      </c>
      <c r="J55" s="480">
        <v>0.867933297934589</v>
      </c>
      <c r="K55" s="480"/>
      <c r="L55" s="480">
        <v>0.861141532881972</v>
      </c>
      <c r="M55" s="480">
        <v>0.866984797998348</v>
      </c>
      <c r="N55" s="480">
        <v>0.823990966829846</v>
      </c>
    </row>
    <row r="56" spans="2:14" ht="15" customHeight="1">
      <c r="B56" s="206">
        <v>2014</v>
      </c>
      <c r="C56" s="480">
        <v>0.938965111806432</v>
      </c>
      <c r="D56" s="480">
        <v>0.938843398970893</v>
      </c>
      <c r="E56" s="480">
        <v>0.93881549260074</v>
      </c>
      <c r="F56" s="480">
        <v>0.938822170513897</v>
      </c>
      <c r="G56" s="480">
        <v>0.938885407635048</v>
      </c>
      <c r="H56" s="480">
        <v>0.938967136150235</v>
      </c>
      <c r="I56" s="480">
        <v>0.938967136150235</v>
      </c>
      <c r="J56" s="480">
        <v>0.938967136150235</v>
      </c>
      <c r="K56" s="480"/>
      <c r="L56" s="480">
        <v>0.938967136150235</v>
      </c>
      <c r="M56" s="480">
        <v>0.938967136150235</v>
      </c>
      <c r="N56" s="480">
        <v>0.9389671361502347</v>
      </c>
    </row>
    <row r="57" spans="2:14" ht="15" customHeight="1">
      <c r="B57" s="206">
        <v>2015</v>
      </c>
      <c r="C57" s="480">
        <v>1</v>
      </c>
      <c r="D57" s="480">
        <v>1</v>
      </c>
      <c r="E57" s="480">
        <v>1</v>
      </c>
      <c r="F57" s="480">
        <v>1</v>
      </c>
      <c r="G57" s="480">
        <v>1</v>
      </c>
      <c r="H57" s="480">
        <v>1</v>
      </c>
      <c r="I57" s="480">
        <v>1</v>
      </c>
      <c r="J57" s="480">
        <v>1</v>
      </c>
      <c r="K57" s="480"/>
      <c r="L57" s="480">
        <v>1</v>
      </c>
      <c r="M57" s="480">
        <v>1</v>
      </c>
      <c r="N57" s="480">
        <v>1</v>
      </c>
    </row>
    <row r="58" spans="2:14" ht="15" customHeight="1">
      <c r="B58" s="206">
        <v>2016</v>
      </c>
      <c r="C58" s="480">
        <v>1.05297519150809</v>
      </c>
      <c r="D58" s="480">
        <v>1.05309768128645</v>
      </c>
      <c r="E58" s="480">
        <v>1.05334912159344</v>
      </c>
      <c r="F58" s="480">
        <v>1.05292313946744</v>
      </c>
      <c r="G58" s="480">
        <v>1.05294496189697</v>
      </c>
      <c r="H58" s="480">
        <v>1.053</v>
      </c>
      <c r="I58" s="480">
        <v>1.053</v>
      </c>
      <c r="J58" s="480">
        <v>1.053</v>
      </c>
      <c r="K58" s="480"/>
      <c r="L58" s="480">
        <v>1.053</v>
      </c>
      <c r="M58" s="480">
        <v>1.053</v>
      </c>
      <c r="N58" s="480">
        <v>1.053</v>
      </c>
    </row>
    <row r="59" spans="2:14" ht="15" customHeight="1">
      <c r="B59" s="206">
        <v>2017</v>
      </c>
      <c r="C59" s="480">
        <v>1.10143559298219</v>
      </c>
      <c r="D59" s="480">
        <v>1.09992038621719</v>
      </c>
      <c r="E59" s="480">
        <v>1.09870300368727</v>
      </c>
      <c r="F59" s="480">
        <v>1.10056866819283</v>
      </c>
      <c r="G59" s="480">
        <v>1.10102946312485</v>
      </c>
      <c r="H59" s="480">
        <v>1.101438</v>
      </c>
      <c r="I59" s="480">
        <v>1.101438</v>
      </c>
      <c r="J59" s="480">
        <v>1.101438</v>
      </c>
      <c r="K59" s="480"/>
      <c r="L59" s="480">
        <v>1.101438</v>
      </c>
      <c r="M59" s="480">
        <v>1.101438</v>
      </c>
      <c r="N59" s="480">
        <v>1.101438</v>
      </c>
    </row>
    <row r="60" spans="2:14" ht="12.75">
      <c r="B60" s="254" t="s">
        <v>268</v>
      </c>
      <c r="C60" s="207"/>
      <c r="D60" s="207"/>
      <c r="E60" s="207"/>
      <c r="F60" s="207"/>
      <c r="G60" s="207"/>
      <c r="H60" s="207"/>
      <c r="I60" s="207"/>
      <c r="J60" s="207"/>
      <c r="K60" s="207"/>
      <c r="L60" s="207"/>
      <c r="M60" s="207"/>
      <c r="N60" s="207"/>
    </row>
    <row r="61" spans="2:14" ht="20.25" customHeight="1">
      <c r="B61" s="208" t="s">
        <v>567</v>
      </c>
      <c r="C61" s="207"/>
      <c r="D61" s="207"/>
      <c r="E61" s="207"/>
      <c r="F61" s="207"/>
      <c r="G61" s="207"/>
      <c r="H61" s="207"/>
      <c r="I61" s="207"/>
      <c r="J61" s="207"/>
      <c r="K61" s="207"/>
      <c r="L61" s="207"/>
      <c r="M61" s="207"/>
      <c r="N61" s="207"/>
    </row>
    <row r="62" spans="2:14" ht="21" customHeight="1">
      <c r="B62" s="208" t="s">
        <v>269</v>
      </c>
      <c r="C62" s="207"/>
      <c r="D62" s="207"/>
      <c r="E62" s="207"/>
      <c r="F62" s="207"/>
      <c r="G62" s="207"/>
      <c r="H62" s="207"/>
      <c r="I62" s="207"/>
      <c r="J62" s="207"/>
      <c r="K62" s="207"/>
      <c r="L62" s="207"/>
      <c r="M62" s="207"/>
      <c r="N62" s="207"/>
    </row>
    <row r="63" spans="2:14" ht="21" customHeight="1">
      <c r="B63" s="209" t="s">
        <v>568</v>
      </c>
      <c r="C63" s="207"/>
      <c r="D63" s="207"/>
      <c r="E63" s="207"/>
      <c r="F63" s="207"/>
      <c r="G63" s="207"/>
      <c r="H63" s="207"/>
      <c r="I63" s="207"/>
      <c r="J63" s="207"/>
      <c r="K63" s="207"/>
      <c r="L63" s="207"/>
      <c r="M63" s="207"/>
      <c r="N63" s="207"/>
    </row>
    <row r="64" spans="2:14" ht="22.5" customHeight="1">
      <c r="B64" s="208" t="s">
        <v>569</v>
      </c>
      <c r="C64" s="207"/>
      <c r="D64" s="207"/>
      <c r="E64" s="207"/>
      <c r="F64" s="207"/>
      <c r="G64" s="207"/>
      <c r="H64" s="207"/>
      <c r="I64" s="207"/>
      <c r="J64" s="207"/>
      <c r="K64" s="207"/>
      <c r="L64" s="207"/>
      <c r="M64" s="207"/>
      <c r="N64" s="207"/>
    </row>
    <row r="65" ht="15">
      <c r="B65" s="208" t="s">
        <v>155</v>
      </c>
    </row>
    <row r="71" ht="41.25" customHeight="1"/>
  </sheetData>
  <sheetProtection/>
  <mergeCells count="4">
    <mergeCell ref="C3:M3"/>
    <mergeCell ref="N3:N4"/>
    <mergeCell ref="B2:N2"/>
    <mergeCell ref="B3:B4"/>
  </mergeCells>
  <printOptions/>
  <pageMargins left="0.31496062992125984" right="0.31496062992125984" top="0.35433070866141736" bottom="0.35433070866141736"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E123"/>
  <sheetViews>
    <sheetView zoomScalePageLayoutView="0" workbookViewId="0" topLeftCell="A47">
      <selection activeCell="B73" sqref="B73:C73"/>
    </sheetView>
  </sheetViews>
  <sheetFormatPr defaultColWidth="9.140625" defaultRowHeight="12.75"/>
  <cols>
    <col min="1" max="1" width="5.28125" style="64" customWidth="1"/>
    <col min="2" max="2" width="42.421875" style="64" customWidth="1"/>
    <col min="3" max="3" width="33.28125" style="64" customWidth="1"/>
    <col min="4" max="4" width="66.140625" style="64" customWidth="1"/>
    <col min="5" max="5" width="11.28125" style="64" hidden="1" customWidth="1"/>
    <col min="6" max="7" width="9.140625" style="64" customWidth="1"/>
    <col min="8" max="16384" width="9.140625" style="64" customWidth="1"/>
  </cols>
  <sheetData>
    <row r="1" spans="1:4" s="63" customFormat="1" ht="18.75" customHeight="1">
      <c r="A1" s="635" t="s">
        <v>571</v>
      </c>
      <c r="B1" s="635"/>
      <c r="C1" s="635"/>
      <c r="D1" s="635"/>
    </row>
    <row r="4" spans="1:4" ht="15.75">
      <c r="A4" s="635" t="s">
        <v>439</v>
      </c>
      <c r="B4" s="635"/>
      <c r="C4" s="635"/>
      <c r="D4" s="635"/>
    </row>
    <row r="5" ht="13.5" thickBot="1"/>
    <row r="6" spans="1:4" ht="15.75" thickBot="1">
      <c r="A6" s="401" t="s">
        <v>440</v>
      </c>
      <c r="B6" s="636" t="s">
        <v>441</v>
      </c>
      <c r="C6" s="637"/>
      <c r="D6" s="401" t="s">
        <v>442</v>
      </c>
    </row>
    <row r="7" spans="1:4" ht="15.75" thickBot="1">
      <c r="A7" s="622" t="s">
        <v>443</v>
      </c>
      <c r="B7" s="623"/>
      <c r="C7" s="623"/>
      <c r="D7" s="624"/>
    </row>
    <row r="8" spans="1:4" ht="13.5" thickBot="1">
      <c r="A8" s="80">
        <v>1</v>
      </c>
      <c r="B8" s="616" t="s">
        <v>444</v>
      </c>
      <c r="C8" s="617"/>
      <c r="D8" s="402" t="s">
        <v>553</v>
      </c>
    </row>
    <row r="9" spans="1:4" ht="13.5" thickBot="1">
      <c r="A9" s="619">
        <v>2</v>
      </c>
      <c r="B9" s="619" t="s">
        <v>445</v>
      </c>
      <c r="C9" s="403" t="s">
        <v>446</v>
      </c>
      <c r="D9" s="403" t="s">
        <v>447</v>
      </c>
    </row>
    <row r="10" spans="1:4" ht="12.75">
      <c r="A10" s="620"/>
      <c r="B10" s="620"/>
      <c r="C10" s="33" t="s">
        <v>448</v>
      </c>
      <c r="D10" s="33" t="s">
        <v>448</v>
      </c>
    </row>
    <row r="11" spans="1:4" ht="12.75">
      <c r="A11" s="620"/>
      <c r="B11" s="620"/>
      <c r="C11" s="35" t="s">
        <v>449</v>
      </c>
      <c r="D11" s="35"/>
    </row>
    <row r="12" spans="1:4" ht="12.75">
      <c r="A12" s="620"/>
      <c r="B12" s="620"/>
      <c r="C12" s="35" t="s">
        <v>450</v>
      </c>
      <c r="D12" s="35"/>
    </row>
    <row r="13" spans="1:4" ht="12.75">
      <c r="A13" s="620"/>
      <c r="B13" s="620"/>
      <c r="C13" s="35" t="s">
        <v>451</v>
      </c>
      <c r="D13" s="35"/>
    </row>
    <row r="14" spans="1:4" ht="12.75">
      <c r="A14" s="620"/>
      <c r="B14" s="620"/>
      <c r="C14" s="35" t="s">
        <v>452</v>
      </c>
      <c r="D14" s="35"/>
    </row>
    <row r="15" spans="1:4" ht="13.5" thickBot="1">
      <c r="A15" s="621"/>
      <c r="B15" s="621"/>
      <c r="C15" s="37" t="s">
        <v>453</v>
      </c>
      <c r="D15" s="37"/>
    </row>
    <row r="16" spans="1:4" ht="13.5" thickBot="1">
      <c r="A16" s="80">
        <v>3</v>
      </c>
      <c r="B16" s="616" t="s">
        <v>454</v>
      </c>
      <c r="C16" s="617"/>
      <c r="D16" s="79" t="s">
        <v>455</v>
      </c>
    </row>
    <row r="17" spans="1:4" ht="13.5" thickBot="1">
      <c r="A17" s="80">
        <v>4</v>
      </c>
      <c r="B17" s="616" t="s">
        <v>456</v>
      </c>
      <c r="C17" s="617"/>
      <c r="D17" s="79" t="s">
        <v>33</v>
      </c>
    </row>
    <row r="18" spans="1:4" ht="13.5" thickBot="1">
      <c r="A18" s="619">
        <v>5</v>
      </c>
      <c r="B18" s="619" t="s">
        <v>457</v>
      </c>
      <c r="C18" s="403" t="s">
        <v>446</v>
      </c>
      <c r="D18" s="403" t="s">
        <v>446</v>
      </c>
    </row>
    <row r="19" spans="1:4" ht="12.75">
      <c r="A19" s="620"/>
      <c r="B19" s="620"/>
      <c r="C19" s="33" t="s">
        <v>458</v>
      </c>
      <c r="D19" s="33" t="s">
        <v>458</v>
      </c>
    </row>
    <row r="20" spans="1:4" ht="13.5" thickBot="1">
      <c r="A20" s="621"/>
      <c r="B20" s="621"/>
      <c r="C20" s="37" t="s">
        <v>6</v>
      </c>
      <c r="D20" s="37"/>
    </row>
    <row r="21" spans="1:4" ht="15.75" thickBot="1">
      <c r="A21" s="80">
        <v>6</v>
      </c>
      <c r="B21" s="616" t="s">
        <v>459</v>
      </c>
      <c r="C21" s="617"/>
      <c r="D21" s="419" t="s">
        <v>203</v>
      </c>
    </row>
    <row r="22" spans="1:4" ht="12.75">
      <c r="A22" s="619">
        <v>7</v>
      </c>
      <c r="B22" s="619" t="s">
        <v>460</v>
      </c>
      <c r="C22" s="404" t="s">
        <v>446</v>
      </c>
      <c r="D22" s="404" t="s">
        <v>447</v>
      </c>
    </row>
    <row r="23" spans="1:4" ht="13.5" thickBot="1">
      <c r="A23" s="620"/>
      <c r="B23" s="620"/>
      <c r="C23" s="405" t="s">
        <v>461</v>
      </c>
      <c r="D23" s="405" t="s">
        <v>461</v>
      </c>
    </row>
    <row r="24" spans="1:4" ht="12.75">
      <c r="A24" s="620"/>
      <c r="B24" s="620"/>
      <c r="C24" s="31" t="s">
        <v>462</v>
      </c>
      <c r="D24" s="31" t="s">
        <v>462</v>
      </c>
    </row>
    <row r="25" spans="1:4" ht="12.75">
      <c r="A25" s="620"/>
      <c r="B25" s="620"/>
      <c r="C25" s="35" t="s">
        <v>463</v>
      </c>
      <c r="D25" s="35" t="s">
        <v>463</v>
      </c>
    </row>
    <row r="26" spans="1:4" ht="12.75">
      <c r="A26" s="620"/>
      <c r="B26" s="620"/>
      <c r="C26" s="35" t="s">
        <v>464</v>
      </c>
      <c r="D26" s="35"/>
    </row>
    <row r="27" spans="1:4" ht="13.5" thickBot="1">
      <c r="A27" s="621"/>
      <c r="B27" s="621"/>
      <c r="C27" s="37" t="s">
        <v>465</v>
      </c>
      <c r="D27" s="37"/>
    </row>
    <row r="28" spans="1:4" ht="12.75">
      <c r="A28" s="619">
        <v>8</v>
      </c>
      <c r="B28" s="619" t="s">
        <v>466</v>
      </c>
      <c r="C28" s="406" t="s">
        <v>446</v>
      </c>
      <c r="D28" s="406" t="s">
        <v>447</v>
      </c>
    </row>
    <row r="29" spans="1:4" ht="13.5" thickBot="1">
      <c r="A29" s="620"/>
      <c r="B29" s="620"/>
      <c r="C29" s="407" t="s">
        <v>461</v>
      </c>
      <c r="D29" s="407" t="s">
        <v>461</v>
      </c>
    </row>
    <row r="30" spans="1:4" ht="12.75">
      <c r="A30" s="620"/>
      <c r="B30" s="620"/>
      <c r="C30" s="411" t="s">
        <v>467</v>
      </c>
      <c r="D30" s="31"/>
    </row>
    <row r="31" spans="1:4" ht="12.75">
      <c r="A31" s="620"/>
      <c r="B31" s="620"/>
      <c r="C31" s="412" t="s">
        <v>468</v>
      </c>
      <c r="D31" s="35"/>
    </row>
    <row r="32" spans="1:4" ht="12.75">
      <c r="A32" s="620"/>
      <c r="B32" s="620"/>
      <c r="C32" s="412" t="s">
        <v>469</v>
      </c>
      <c r="D32" s="35"/>
    </row>
    <row r="33" spans="1:4" ht="12.75">
      <c r="A33" s="620"/>
      <c r="B33" s="620"/>
      <c r="C33" s="412" t="s">
        <v>470</v>
      </c>
      <c r="D33" s="35"/>
    </row>
    <row r="34" spans="1:4" ht="12.75">
      <c r="A34" s="620"/>
      <c r="B34" s="620"/>
      <c r="C34" s="412" t="s">
        <v>471</v>
      </c>
      <c r="D34" s="35"/>
    </row>
    <row r="35" spans="1:4" ht="12.75">
      <c r="A35" s="620"/>
      <c r="B35" s="620"/>
      <c r="C35" s="35" t="s">
        <v>472</v>
      </c>
      <c r="D35" s="35"/>
    </row>
    <row r="36" spans="1:4" ht="12.75">
      <c r="A36" s="620"/>
      <c r="B36" s="620"/>
      <c r="C36" s="35" t="s">
        <v>473</v>
      </c>
      <c r="D36" s="35"/>
    </row>
    <row r="37" spans="1:4" ht="12.75">
      <c r="A37" s="620"/>
      <c r="B37" s="620"/>
      <c r="C37" s="35" t="s">
        <v>474</v>
      </c>
      <c r="D37" s="35"/>
    </row>
    <row r="38" spans="1:4" ht="12.75">
      <c r="A38" s="620"/>
      <c r="B38" s="620"/>
      <c r="C38" s="35" t="s">
        <v>475</v>
      </c>
      <c r="D38" s="35"/>
    </row>
    <row r="39" spans="1:4" ht="13.5" thickBot="1">
      <c r="A39" s="621"/>
      <c r="B39" s="621"/>
      <c r="C39" s="37" t="s">
        <v>476</v>
      </c>
      <c r="D39" s="37"/>
    </row>
    <row r="40" spans="1:4" ht="13.5" thickBot="1">
      <c r="A40" s="619">
        <v>9</v>
      </c>
      <c r="B40" s="619" t="s">
        <v>477</v>
      </c>
      <c r="C40" s="403" t="s">
        <v>446</v>
      </c>
      <c r="D40" s="403" t="s">
        <v>447</v>
      </c>
    </row>
    <row r="41" spans="1:4" ht="12.75">
      <c r="A41" s="620"/>
      <c r="B41" s="620"/>
      <c r="C41" s="31" t="s">
        <v>470</v>
      </c>
      <c r="D41" s="31"/>
    </row>
    <row r="42" spans="1:4" ht="12.75">
      <c r="A42" s="620"/>
      <c r="B42" s="620"/>
      <c r="C42" s="35" t="s">
        <v>478</v>
      </c>
      <c r="D42" s="35"/>
    </row>
    <row r="43" spans="1:4" ht="12.75">
      <c r="A43" s="620"/>
      <c r="B43" s="620"/>
      <c r="C43" s="35" t="s">
        <v>479</v>
      </c>
      <c r="D43" s="35"/>
    </row>
    <row r="44" spans="1:4" ht="13.5" thickBot="1">
      <c r="A44" s="621"/>
      <c r="B44" s="621"/>
      <c r="C44" s="37" t="s">
        <v>480</v>
      </c>
      <c r="D44" s="37"/>
    </row>
    <row r="45" spans="1:4" ht="13.5" thickBot="1">
      <c r="A45" s="80">
        <v>10</v>
      </c>
      <c r="B45" s="616" t="s">
        <v>481</v>
      </c>
      <c r="C45" s="625"/>
      <c r="D45" s="79"/>
    </row>
    <row r="46" spans="1:4" ht="15.75" thickBot="1">
      <c r="A46" s="622" t="s">
        <v>482</v>
      </c>
      <c r="B46" s="623"/>
      <c r="C46" s="623"/>
      <c r="D46" s="624"/>
    </row>
    <row r="47" spans="1:4" ht="12.75">
      <c r="A47" s="626">
        <v>11</v>
      </c>
      <c r="B47" s="629" t="s">
        <v>483</v>
      </c>
      <c r="C47" s="629"/>
      <c r="D47" s="641"/>
    </row>
    <row r="48" spans="1:4" ht="12.75">
      <c r="A48" s="627"/>
      <c r="B48" s="630"/>
      <c r="C48" s="630"/>
      <c r="D48" s="642"/>
    </row>
    <row r="49" spans="1:4" ht="12.75">
      <c r="A49" s="627"/>
      <c r="B49" s="630"/>
      <c r="C49" s="630"/>
      <c r="D49" s="642"/>
    </row>
    <row r="50" spans="1:4" ht="12.75">
      <c r="A50" s="627"/>
      <c r="B50" s="630"/>
      <c r="C50" s="630"/>
      <c r="D50" s="642"/>
    </row>
    <row r="51" spans="1:4" ht="114.75" customHeight="1" thickBot="1">
      <c r="A51" s="628"/>
      <c r="B51" s="631"/>
      <c r="C51" s="631"/>
      <c r="D51" s="643"/>
    </row>
    <row r="52" spans="1:4" ht="13.5" thickBot="1">
      <c r="A52" s="619">
        <v>12</v>
      </c>
      <c r="B52" s="619" t="s">
        <v>484</v>
      </c>
      <c r="C52" s="408" t="s">
        <v>446</v>
      </c>
      <c r="D52" s="409" t="s">
        <v>447</v>
      </c>
    </row>
    <row r="53" spans="1:4" ht="12.75">
      <c r="A53" s="620"/>
      <c r="B53" s="620"/>
      <c r="C53" s="31" t="s">
        <v>485</v>
      </c>
      <c r="D53" s="413"/>
    </row>
    <row r="54" spans="1:4" ht="12.75">
      <c r="A54" s="620"/>
      <c r="B54" s="620"/>
      <c r="C54" s="35" t="s">
        <v>486</v>
      </c>
      <c r="D54" s="35"/>
    </row>
    <row r="55" spans="1:4" ht="13.5" thickBot="1">
      <c r="A55" s="621"/>
      <c r="B55" s="621"/>
      <c r="C55" s="37" t="s">
        <v>487</v>
      </c>
      <c r="D55" s="37"/>
    </row>
    <row r="56" spans="1:4" ht="13.5" thickBot="1">
      <c r="A56" s="619">
        <v>13</v>
      </c>
      <c r="B56" s="619" t="s">
        <v>488</v>
      </c>
      <c r="C56" s="408" t="s">
        <v>446</v>
      </c>
      <c r="D56" s="409" t="s">
        <v>447</v>
      </c>
    </row>
    <row r="57" spans="1:4" ht="12.75">
      <c r="A57" s="620"/>
      <c r="B57" s="620"/>
      <c r="C57" s="31" t="s">
        <v>489</v>
      </c>
      <c r="D57" s="31"/>
    </row>
    <row r="58" spans="1:4" ht="12.75">
      <c r="A58" s="620"/>
      <c r="B58" s="620"/>
      <c r="C58" s="35" t="s">
        <v>490</v>
      </c>
      <c r="D58" s="35"/>
    </row>
    <row r="59" spans="1:4" ht="12.75">
      <c r="A59" s="620"/>
      <c r="B59" s="620"/>
      <c r="C59" s="35" t="s">
        <v>491</v>
      </c>
      <c r="D59" s="35"/>
    </row>
    <row r="60" spans="1:4" ht="12.75">
      <c r="A60" s="620"/>
      <c r="B60" s="620"/>
      <c r="C60" s="35" t="s">
        <v>492</v>
      </c>
      <c r="D60" s="35"/>
    </row>
    <row r="61" spans="1:4" ht="12.75">
      <c r="A61" s="620"/>
      <c r="B61" s="620"/>
      <c r="C61" s="35" t="s">
        <v>493</v>
      </c>
      <c r="D61" s="35"/>
    </row>
    <row r="62" spans="1:4" ht="12.75">
      <c r="A62" s="620"/>
      <c r="B62" s="620"/>
      <c r="C62" s="35" t="s">
        <v>494</v>
      </c>
      <c r="D62" s="35"/>
    </row>
    <row r="63" spans="1:4" ht="13.5" thickBot="1">
      <c r="A63" s="621"/>
      <c r="B63" s="621"/>
      <c r="C63" s="37" t="s">
        <v>495</v>
      </c>
      <c r="D63" s="35"/>
    </row>
    <row r="64" spans="1:4" ht="15.75" thickBot="1">
      <c r="A64" s="80">
        <v>14</v>
      </c>
      <c r="B64" s="616" t="s">
        <v>496</v>
      </c>
      <c r="C64" s="617"/>
      <c r="D64" s="416"/>
    </row>
    <row r="65" spans="1:4" ht="15.75" thickBot="1">
      <c r="A65" s="80">
        <v>15</v>
      </c>
      <c r="B65" s="616" t="s">
        <v>497</v>
      </c>
      <c r="C65" s="617"/>
      <c r="D65" s="418"/>
    </row>
    <row r="66" spans="1:4" ht="15.75" thickBot="1">
      <c r="A66" s="80">
        <v>16</v>
      </c>
      <c r="B66" s="616" t="s">
        <v>498</v>
      </c>
      <c r="C66" s="617"/>
      <c r="D66" s="418"/>
    </row>
    <row r="67" spans="1:4" ht="15.75" thickBot="1">
      <c r="A67" s="622" t="s">
        <v>499</v>
      </c>
      <c r="B67" s="623"/>
      <c r="C67" s="623"/>
      <c r="D67" s="624"/>
    </row>
    <row r="68" spans="1:4" ht="15" thickBot="1">
      <c r="A68" s="80">
        <v>17</v>
      </c>
      <c r="B68" s="616" t="s">
        <v>500</v>
      </c>
      <c r="C68" s="617"/>
      <c r="D68" s="420"/>
    </row>
    <row r="69" spans="1:4" ht="15" thickBot="1">
      <c r="A69" s="80">
        <v>18</v>
      </c>
      <c r="B69" s="616" t="s">
        <v>501</v>
      </c>
      <c r="C69" s="617"/>
      <c r="D69" s="420"/>
    </row>
    <row r="70" spans="1:4" ht="15" thickBot="1">
      <c r="A70" s="80">
        <v>19</v>
      </c>
      <c r="B70" s="616" t="s">
        <v>502</v>
      </c>
      <c r="C70" s="617"/>
      <c r="D70" s="414">
        <v>0</v>
      </c>
    </row>
    <row r="71" spans="1:4" ht="15" thickBot="1">
      <c r="A71" s="80">
        <v>20</v>
      </c>
      <c r="B71" s="616" t="s">
        <v>503</v>
      </c>
      <c r="C71" s="617"/>
      <c r="D71" s="414">
        <v>0</v>
      </c>
    </row>
    <row r="72" spans="1:4" ht="15" thickBot="1">
      <c r="A72" s="80">
        <v>21</v>
      </c>
      <c r="B72" s="616" t="s">
        <v>504</v>
      </c>
      <c r="C72" s="617"/>
      <c r="D72" s="414">
        <v>0</v>
      </c>
    </row>
    <row r="73" spans="1:4" ht="15" thickBot="1">
      <c r="A73" s="80">
        <v>22</v>
      </c>
      <c r="B73" s="616" t="s">
        <v>505</v>
      </c>
      <c r="C73" s="617"/>
      <c r="D73" s="414">
        <v>0</v>
      </c>
    </row>
    <row r="74" spans="1:4" ht="15" thickBot="1">
      <c r="A74" s="80">
        <v>23</v>
      </c>
      <c r="B74" s="616" t="s">
        <v>506</v>
      </c>
      <c r="C74" s="617"/>
      <c r="D74" s="414"/>
    </row>
    <row r="75" spans="1:4" ht="15" thickBot="1">
      <c r="A75" s="80">
        <v>24</v>
      </c>
      <c r="B75" s="616" t="s">
        <v>507</v>
      </c>
      <c r="C75" s="617"/>
      <c r="D75" s="414"/>
    </row>
    <row r="76" spans="1:4" ht="15" thickBot="1">
      <c r="A76" s="80">
        <v>25</v>
      </c>
      <c r="B76" s="616" t="s">
        <v>508</v>
      </c>
      <c r="C76" s="617"/>
      <c r="D76" s="414"/>
    </row>
    <row r="77" spans="1:4" ht="15" thickBot="1">
      <c r="A77" s="80">
        <v>26</v>
      </c>
      <c r="B77" s="616" t="s">
        <v>509</v>
      </c>
      <c r="C77" s="617"/>
      <c r="D77" s="414"/>
    </row>
    <row r="78" spans="1:4" ht="36" customHeight="1" thickBot="1">
      <c r="A78" s="80">
        <v>27</v>
      </c>
      <c r="B78" s="616" t="s">
        <v>510</v>
      </c>
      <c r="C78" s="617"/>
      <c r="D78" s="417"/>
    </row>
    <row r="79" spans="1:4" ht="15.75" thickBot="1">
      <c r="A79" s="80">
        <v>28</v>
      </c>
      <c r="B79" s="616" t="s">
        <v>511</v>
      </c>
      <c r="C79" s="617"/>
      <c r="D79" s="416"/>
    </row>
    <row r="80" spans="1:4" ht="90.75" customHeight="1" thickBot="1">
      <c r="A80" s="80">
        <v>29</v>
      </c>
      <c r="B80" s="616" t="s">
        <v>512</v>
      </c>
      <c r="C80" s="617"/>
      <c r="D80" s="415"/>
    </row>
    <row r="81" spans="1:4" ht="15" thickBot="1">
      <c r="A81" s="80">
        <v>30</v>
      </c>
      <c r="B81" s="616" t="s">
        <v>513</v>
      </c>
      <c r="C81" s="617"/>
      <c r="D81" s="415"/>
    </row>
    <row r="82" spans="1:4" ht="15.75" thickBot="1">
      <c r="A82" s="622" t="s">
        <v>514</v>
      </c>
      <c r="B82" s="623"/>
      <c r="C82" s="623"/>
      <c r="D82" s="624"/>
    </row>
    <row r="83" spans="1:4" ht="13.5" thickBot="1">
      <c r="A83" s="619">
        <v>31</v>
      </c>
      <c r="B83" s="619" t="s">
        <v>515</v>
      </c>
      <c r="C83" s="403" t="s">
        <v>446</v>
      </c>
      <c r="D83" s="403" t="s">
        <v>447</v>
      </c>
    </row>
    <row r="84" spans="1:4" ht="12.75">
      <c r="A84" s="620"/>
      <c r="B84" s="620"/>
      <c r="C84" s="31" t="s">
        <v>516</v>
      </c>
      <c r="D84" s="31"/>
    </row>
    <row r="85" spans="1:4" ht="12.75">
      <c r="A85" s="620"/>
      <c r="B85" s="620"/>
      <c r="C85" s="35" t="s">
        <v>517</v>
      </c>
      <c r="D85" s="35"/>
    </row>
    <row r="86" spans="1:4" ht="12.75">
      <c r="A86" s="620"/>
      <c r="B86" s="620"/>
      <c r="C86" s="35" t="s">
        <v>518</v>
      </c>
      <c r="D86" s="35"/>
    </row>
    <row r="87" spans="1:4" ht="12.75">
      <c r="A87" s="620"/>
      <c r="B87" s="620"/>
      <c r="C87" s="35" t="s">
        <v>519</v>
      </c>
      <c r="D87" s="35"/>
    </row>
    <row r="88" spans="1:4" ht="13.5" thickBot="1">
      <c r="A88" s="621"/>
      <c r="B88" s="621"/>
      <c r="C88" s="37" t="s">
        <v>520</v>
      </c>
      <c r="D88" s="37"/>
    </row>
    <row r="89" spans="1:4" ht="13.5" thickBot="1">
      <c r="A89" s="619">
        <v>32</v>
      </c>
      <c r="B89" s="619" t="s">
        <v>521</v>
      </c>
      <c r="C89" s="403" t="s">
        <v>446</v>
      </c>
      <c r="D89" s="403" t="s">
        <v>447</v>
      </c>
    </row>
    <row r="90" spans="1:4" ht="12.75">
      <c r="A90" s="620"/>
      <c r="B90" s="620"/>
      <c r="C90" s="31" t="s">
        <v>522</v>
      </c>
      <c r="D90" s="31"/>
    </row>
    <row r="91" spans="1:4" ht="12.75">
      <c r="A91" s="620"/>
      <c r="B91" s="620"/>
      <c r="C91" s="35" t="s">
        <v>523</v>
      </c>
      <c r="D91" s="35"/>
    </row>
    <row r="92" spans="1:4" ht="12.75">
      <c r="A92" s="620"/>
      <c r="B92" s="620"/>
      <c r="C92" s="35" t="s">
        <v>524</v>
      </c>
      <c r="D92" s="35"/>
    </row>
    <row r="93" spans="1:4" ht="12.75">
      <c r="A93" s="620"/>
      <c r="B93" s="620"/>
      <c r="C93" s="35" t="s">
        <v>525</v>
      </c>
      <c r="D93" s="35"/>
    </row>
    <row r="94" spans="1:4" ht="12.75">
      <c r="A94" s="620"/>
      <c r="B94" s="620"/>
      <c r="C94" s="35" t="s">
        <v>526</v>
      </c>
      <c r="D94" s="35"/>
    </row>
    <row r="95" spans="1:4" ht="12.75">
      <c r="A95" s="620"/>
      <c r="B95" s="620"/>
      <c r="C95" s="35" t="s">
        <v>527</v>
      </c>
      <c r="D95" s="35"/>
    </row>
    <row r="96" spans="1:4" ht="12.75">
      <c r="A96" s="620"/>
      <c r="B96" s="620"/>
      <c r="C96" s="35" t="s">
        <v>528</v>
      </c>
      <c r="D96" s="35"/>
    </row>
    <row r="97" spans="1:4" ht="12.75">
      <c r="A97" s="620"/>
      <c r="B97" s="620"/>
      <c r="C97" s="35" t="s">
        <v>529</v>
      </c>
      <c r="D97" s="35"/>
    </row>
    <row r="98" spans="1:4" ht="12.75">
      <c r="A98" s="620"/>
      <c r="B98" s="620"/>
      <c r="C98" s="35" t="s">
        <v>530</v>
      </c>
      <c r="D98" s="35"/>
    </row>
    <row r="99" spans="1:4" ht="12.75">
      <c r="A99" s="620"/>
      <c r="B99" s="620"/>
      <c r="C99" s="35" t="s">
        <v>531</v>
      </c>
      <c r="D99" s="35"/>
    </row>
    <row r="100" spans="1:4" ht="12.75">
      <c r="A100" s="620"/>
      <c r="B100" s="620"/>
      <c r="C100" s="35" t="s">
        <v>532</v>
      </c>
      <c r="D100" s="35"/>
    </row>
    <row r="101" spans="1:4" ht="13.5" thickBot="1">
      <c r="A101" s="621"/>
      <c r="B101" s="621"/>
      <c r="C101" s="37" t="s">
        <v>533</v>
      </c>
      <c r="D101" s="37"/>
    </row>
    <row r="102" spans="1:4" ht="13.5" thickBot="1">
      <c r="A102" s="619">
        <v>33</v>
      </c>
      <c r="B102" s="619" t="s">
        <v>534</v>
      </c>
      <c r="C102" s="408" t="s">
        <v>446</v>
      </c>
      <c r="D102" s="408" t="s">
        <v>447</v>
      </c>
    </row>
    <row r="103" spans="1:4" ht="12.75">
      <c r="A103" s="620"/>
      <c r="B103" s="620"/>
      <c r="C103" s="31" t="s">
        <v>535</v>
      </c>
      <c r="D103" s="31"/>
    </row>
    <row r="104" spans="1:4" ht="12.75">
      <c r="A104" s="620"/>
      <c r="B104" s="620"/>
      <c r="C104" s="35" t="s">
        <v>536</v>
      </c>
      <c r="D104" s="35"/>
    </row>
    <row r="105" spans="1:4" ht="12.75">
      <c r="A105" s="620"/>
      <c r="B105" s="620"/>
      <c r="C105" s="35" t="s">
        <v>537</v>
      </c>
      <c r="D105" s="35"/>
    </row>
    <row r="106" spans="1:4" ht="12.75">
      <c r="A106" s="620"/>
      <c r="B106" s="620"/>
      <c r="C106" s="35" t="s">
        <v>538</v>
      </c>
      <c r="D106" s="35"/>
    </row>
    <row r="107" spans="1:4" ht="12.75">
      <c r="A107" s="620"/>
      <c r="B107" s="620"/>
      <c r="C107" s="35" t="s">
        <v>539</v>
      </c>
      <c r="D107" s="35"/>
    </row>
    <row r="108" spans="1:4" ht="12.75">
      <c r="A108" s="620"/>
      <c r="B108" s="620"/>
      <c r="C108" s="35" t="s">
        <v>540</v>
      </c>
      <c r="D108" s="35"/>
    </row>
    <row r="109" spans="1:4" ht="12.75">
      <c r="A109" s="620"/>
      <c r="B109" s="620"/>
      <c r="C109" s="35" t="s">
        <v>541</v>
      </c>
      <c r="D109" s="35"/>
    </row>
    <row r="110" spans="1:4" ht="12.75">
      <c r="A110" s="620"/>
      <c r="B110" s="620"/>
      <c r="C110" s="35" t="s">
        <v>542</v>
      </c>
      <c r="D110" s="35"/>
    </row>
    <row r="111" spans="1:4" ht="12.75">
      <c r="A111" s="620"/>
      <c r="B111" s="620"/>
      <c r="C111" s="35" t="s">
        <v>543</v>
      </c>
      <c r="D111" s="35"/>
    </row>
    <row r="112" spans="1:4" ht="12.75">
      <c r="A112" s="620"/>
      <c r="B112" s="620"/>
      <c r="C112" s="35" t="s">
        <v>544</v>
      </c>
      <c r="D112" s="35"/>
    </row>
    <row r="113" spans="1:4" ht="12.75">
      <c r="A113" s="620"/>
      <c r="B113" s="620"/>
      <c r="C113" s="35" t="s">
        <v>545</v>
      </c>
      <c r="D113" s="35"/>
    </row>
    <row r="114" spans="1:4" ht="12.75">
      <c r="A114" s="620"/>
      <c r="B114" s="620"/>
      <c r="C114" s="35" t="s">
        <v>546</v>
      </c>
      <c r="D114" s="35"/>
    </row>
    <row r="115" spans="1:4" ht="13.5" thickBot="1">
      <c r="A115" s="621"/>
      <c r="B115" s="621"/>
      <c r="C115" s="37" t="s">
        <v>547</v>
      </c>
      <c r="D115" s="37"/>
    </row>
    <row r="116" spans="1:4" ht="13.5" thickBot="1">
      <c r="A116" s="80">
        <v>34</v>
      </c>
      <c r="B116" s="616" t="s">
        <v>548</v>
      </c>
      <c r="C116" s="617"/>
      <c r="D116" s="79"/>
    </row>
    <row r="117" spans="1:4" ht="13.5" thickBot="1">
      <c r="A117" s="80">
        <v>35</v>
      </c>
      <c r="B117" s="616" t="s">
        <v>549</v>
      </c>
      <c r="C117" s="617"/>
      <c r="D117" s="410"/>
    </row>
    <row r="118" spans="1:4" ht="13.5" thickBot="1">
      <c r="A118" s="80">
        <v>36</v>
      </c>
      <c r="B118" s="616" t="s">
        <v>550</v>
      </c>
      <c r="C118" s="617"/>
      <c r="D118" s="79"/>
    </row>
    <row r="121" spans="1:4" ht="12.75">
      <c r="A121" s="618" t="s">
        <v>551</v>
      </c>
      <c r="B121" s="618"/>
      <c r="C121" s="618"/>
      <c r="D121" s="618"/>
    </row>
    <row r="122" ht="13.5" thickBot="1"/>
    <row r="123" spans="2:5" ht="13.5" thickBot="1">
      <c r="B123" s="638"/>
      <c r="C123" s="639"/>
      <c r="D123" s="639"/>
      <c r="E123" s="640"/>
    </row>
  </sheetData>
  <sheetProtection/>
  <mergeCells count="57">
    <mergeCell ref="A1:D1"/>
    <mergeCell ref="D47:D51"/>
    <mergeCell ref="B45:C45"/>
    <mergeCell ref="A46:D46"/>
    <mergeCell ref="B21:C21"/>
    <mergeCell ref="B16:C16"/>
    <mergeCell ref="B17:C17"/>
    <mergeCell ref="A18:A20"/>
    <mergeCell ref="A4:D4"/>
    <mergeCell ref="B6:C6"/>
    <mergeCell ref="B77:C77"/>
    <mergeCell ref="B68:C68"/>
    <mergeCell ref="B69:C69"/>
    <mergeCell ref="B70:C70"/>
    <mergeCell ref="B66:C66"/>
    <mergeCell ref="A67:D67"/>
    <mergeCell ref="B71:C71"/>
    <mergeCell ref="B78:C78"/>
    <mergeCell ref="B79:C79"/>
    <mergeCell ref="B80:C80"/>
    <mergeCell ref="B81:C81"/>
    <mergeCell ref="A82:D82"/>
    <mergeCell ref="B72:C72"/>
    <mergeCell ref="B73:C73"/>
    <mergeCell ref="B74:C74"/>
    <mergeCell ref="B75:C75"/>
    <mergeCell ref="B76:C76"/>
    <mergeCell ref="A7:D7"/>
    <mergeCell ref="B8:C8"/>
    <mergeCell ref="A9:A15"/>
    <mergeCell ref="B9:B15"/>
    <mergeCell ref="B65:C65"/>
    <mergeCell ref="B18:B20"/>
    <mergeCell ref="A22:A27"/>
    <mergeCell ref="B22:B27"/>
    <mergeCell ref="A28:A39"/>
    <mergeCell ref="B28:B39"/>
    <mergeCell ref="A40:A44"/>
    <mergeCell ref="B40:B44"/>
    <mergeCell ref="A47:A51"/>
    <mergeCell ref="B47:C51"/>
    <mergeCell ref="B116:C116"/>
    <mergeCell ref="B117:C117"/>
    <mergeCell ref="A89:A101"/>
    <mergeCell ref="B89:B101"/>
    <mergeCell ref="A102:A115"/>
    <mergeCell ref="B102:B115"/>
    <mergeCell ref="B118:C118"/>
    <mergeCell ref="A121:D121"/>
    <mergeCell ref="B123:E123"/>
    <mergeCell ref="A52:A55"/>
    <mergeCell ref="B52:B55"/>
    <mergeCell ref="A56:A63"/>
    <mergeCell ref="B56:B63"/>
    <mergeCell ref="B64:C64"/>
    <mergeCell ref="A83:A88"/>
    <mergeCell ref="B83:B88"/>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3:K371"/>
  <sheetViews>
    <sheetView workbookViewId="0" topLeftCell="A1">
      <selection activeCell="C15" sqref="C15:K18"/>
    </sheetView>
  </sheetViews>
  <sheetFormatPr defaultColWidth="9.140625" defaultRowHeight="12.75" customHeight="1"/>
  <cols>
    <col min="1" max="1" width="23.00390625" style="64" customWidth="1"/>
    <col min="2" max="2" width="49.7109375" style="64" customWidth="1"/>
    <col min="3" max="9" width="8.7109375" style="84" customWidth="1"/>
    <col min="10" max="10" width="6.421875" style="84" customWidth="1"/>
    <col min="11" max="11" width="8.7109375" style="84" customWidth="1"/>
    <col min="12" max="16384" width="9.140625" style="64" customWidth="1"/>
  </cols>
  <sheetData>
    <row r="1" ht="12" customHeight="1"/>
    <row r="3" spans="1:11" ht="15" customHeight="1">
      <c r="A3" s="86"/>
      <c r="B3" s="179"/>
      <c r="C3" s="159"/>
      <c r="D3" s="159"/>
      <c r="E3" s="159"/>
      <c r="F3" s="159"/>
      <c r="G3" s="159"/>
      <c r="H3" s="159"/>
      <c r="I3" s="159"/>
      <c r="J3" s="159"/>
      <c r="K3" s="159"/>
    </row>
    <row r="4" spans="1:11" ht="12.75" customHeight="1">
      <c r="A4" s="712" t="s">
        <v>114</v>
      </c>
      <c r="B4" s="712"/>
      <c r="C4" s="712"/>
      <c r="D4" s="712"/>
      <c r="E4" s="712"/>
      <c r="F4" s="712"/>
      <c r="G4" s="712"/>
      <c r="H4" s="712"/>
      <c r="I4" s="712"/>
      <c r="J4" s="712"/>
      <c r="K4" s="712"/>
    </row>
    <row r="6" spans="8:11" ht="12.75" customHeight="1" thickBot="1">
      <c r="H6" s="713" t="s">
        <v>420</v>
      </c>
      <c r="I6" s="714"/>
      <c r="J6" s="714"/>
      <c r="K6" s="714"/>
    </row>
    <row r="7" spans="1:11" ht="19.5" customHeight="1" thickBot="1">
      <c r="A7" s="715" t="s">
        <v>146</v>
      </c>
      <c r="B7" s="716"/>
      <c r="C7" s="717" t="s">
        <v>175</v>
      </c>
      <c r="D7" s="718"/>
      <c r="E7" s="718"/>
      <c r="F7" s="718"/>
      <c r="G7" s="718"/>
      <c r="H7" s="718"/>
      <c r="I7" s="718"/>
      <c r="J7" s="718"/>
      <c r="K7" s="719"/>
    </row>
    <row r="8" spans="1:11" ht="19.5" customHeight="1" thickBot="1">
      <c r="A8" s="715" t="s">
        <v>147</v>
      </c>
      <c r="B8" s="716"/>
      <c r="C8" s="717" t="s">
        <v>33</v>
      </c>
      <c r="D8" s="718"/>
      <c r="E8" s="718"/>
      <c r="F8" s="718"/>
      <c r="G8" s="718"/>
      <c r="H8" s="718"/>
      <c r="I8" s="718"/>
      <c r="J8" s="718"/>
      <c r="K8" s="719"/>
    </row>
    <row r="9" spans="1:11" ht="19.5" customHeight="1">
      <c r="A9" s="223" t="s">
        <v>148</v>
      </c>
      <c r="B9" s="89" t="s">
        <v>149</v>
      </c>
      <c r="C9" s="703" t="s">
        <v>202</v>
      </c>
      <c r="D9" s="704"/>
      <c r="E9" s="704"/>
      <c r="F9" s="704"/>
      <c r="G9" s="704"/>
      <c r="H9" s="704"/>
      <c r="I9" s="704"/>
      <c r="J9" s="704"/>
      <c r="K9" s="705"/>
    </row>
    <row r="10" spans="1:11" ht="19.5" customHeight="1">
      <c r="A10" s="224"/>
      <c r="B10" s="90" t="s">
        <v>150</v>
      </c>
      <c r="C10" s="706" t="s">
        <v>203</v>
      </c>
      <c r="D10" s="707"/>
      <c r="E10" s="707"/>
      <c r="F10" s="707"/>
      <c r="G10" s="707"/>
      <c r="H10" s="707"/>
      <c r="I10" s="707"/>
      <c r="J10" s="707"/>
      <c r="K10" s="708"/>
    </row>
    <row r="11" spans="1:11" ht="19.5" customHeight="1">
      <c r="A11" s="224"/>
      <c r="B11" s="90" t="s">
        <v>151</v>
      </c>
      <c r="C11" s="709" t="s">
        <v>32</v>
      </c>
      <c r="D11" s="710"/>
      <c r="E11" s="710"/>
      <c r="F11" s="710"/>
      <c r="G11" s="710"/>
      <c r="H11" s="710"/>
      <c r="I11" s="710"/>
      <c r="J11" s="710"/>
      <c r="K11" s="711"/>
    </row>
    <row r="12" spans="1:11" ht="19.5" customHeight="1">
      <c r="A12" s="224"/>
      <c r="B12" s="90" t="s">
        <v>182</v>
      </c>
      <c r="C12" s="709" t="s">
        <v>423</v>
      </c>
      <c r="D12" s="710"/>
      <c r="E12" s="710"/>
      <c r="F12" s="710"/>
      <c r="G12" s="710"/>
      <c r="H12" s="710"/>
      <c r="I12" s="710"/>
      <c r="J12" s="710"/>
      <c r="K12" s="711"/>
    </row>
    <row r="13" spans="1:11" ht="19.5" customHeight="1">
      <c r="A13" s="224"/>
      <c r="B13" s="90" t="s">
        <v>152</v>
      </c>
      <c r="C13" s="709" t="s">
        <v>307</v>
      </c>
      <c r="D13" s="710"/>
      <c r="E13" s="710"/>
      <c r="F13" s="710"/>
      <c r="G13" s="710"/>
      <c r="H13" s="710"/>
      <c r="I13" s="710"/>
      <c r="J13" s="710"/>
      <c r="K13" s="711"/>
    </row>
    <row r="14" spans="1:11" ht="19.5" customHeight="1">
      <c r="A14" s="224"/>
      <c r="B14" s="90" t="s">
        <v>198</v>
      </c>
      <c r="C14" s="694">
        <f>C15+C16+C17+C18</f>
        <v>39740</v>
      </c>
      <c r="D14" s="695"/>
      <c r="E14" s="695"/>
      <c r="F14" s="695"/>
      <c r="G14" s="695"/>
      <c r="H14" s="695"/>
      <c r="I14" s="695"/>
      <c r="J14" s="695"/>
      <c r="K14" s="696"/>
    </row>
    <row r="15" spans="1:11" ht="19.5" customHeight="1">
      <c r="A15" s="224"/>
      <c r="B15" s="90" t="s">
        <v>418</v>
      </c>
      <c r="C15" s="694">
        <v>14740</v>
      </c>
      <c r="D15" s="695"/>
      <c r="E15" s="695"/>
      <c r="F15" s="695"/>
      <c r="G15" s="695"/>
      <c r="H15" s="695"/>
      <c r="I15" s="695"/>
      <c r="J15" s="695"/>
      <c r="K15" s="696"/>
    </row>
    <row r="16" spans="1:11" ht="19.5" customHeight="1">
      <c r="A16" s="224"/>
      <c r="B16" s="90" t="s">
        <v>208</v>
      </c>
      <c r="C16" s="694">
        <v>9800</v>
      </c>
      <c r="D16" s="695"/>
      <c r="E16" s="695"/>
      <c r="F16" s="695"/>
      <c r="G16" s="695"/>
      <c r="H16" s="695"/>
      <c r="I16" s="695"/>
      <c r="J16" s="695"/>
      <c r="K16" s="696"/>
    </row>
    <row r="17" spans="1:11" ht="19.5" customHeight="1">
      <c r="A17" s="224"/>
      <c r="B17" s="90" t="s">
        <v>303</v>
      </c>
      <c r="C17" s="694">
        <v>9200</v>
      </c>
      <c r="D17" s="695"/>
      <c r="E17" s="695"/>
      <c r="F17" s="695"/>
      <c r="G17" s="695"/>
      <c r="H17" s="695"/>
      <c r="I17" s="695"/>
      <c r="J17" s="695"/>
      <c r="K17" s="696"/>
    </row>
    <row r="18" spans="1:11" ht="19.5" customHeight="1" thickBot="1">
      <c r="A18" s="225"/>
      <c r="B18" s="91" t="s">
        <v>421</v>
      </c>
      <c r="C18" s="694">
        <v>6000</v>
      </c>
      <c r="D18" s="695"/>
      <c r="E18" s="695"/>
      <c r="F18" s="695"/>
      <c r="G18" s="695"/>
      <c r="H18" s="695"/>
      <c r="I18" s="695"/>
      <c r="J18" s="695"/>
      <c r="K18" s="696"/>
    </row>
    <row r="19" spans="1:11" ht="19.5" customHeight="1" thickBot="1">
      <c r="A19" s="697" t="s">
        <v>153</v>
      </c>
      <c r="B19" s="698"/>
      <c r="C19" s="698"/>
      <c r="D19" s="698"/>
      <c r="E19" s="698"/>
      <c r="F19" s="698"/>
      <c r="G19" s="698"/>
      <c r="H19" s="698"/>
      <c r="I19" s="698"/>
      <c r="J19" s="698"/>
      <c r="K19" s="699"/>
    </row>
    <row r="20" spans="1:11" ht="19.5" customHeight="1">
      <c r="A20" s="700" t="s">
        <v>183</v>
      </c>
      <c r="B20" s="701"/>
      <c r="C20" s="701"/>
      <c r="D20" s="701"/>
      <c r="E20" s="701"/>
      <c r="F20" s="701"/>
      <c r="G20" s="701"/>
      <c r="H20" s="701"/>
      <c r="I20" s="701"/>
      <c r="J20" s="701"/>
      <c r="K20" s="702"/>
    </row>
    <row r="21" spans="1:11" ht="19.5" customHeight="1" thickBot="1">
      <c r="A21" s="682" t="s">
        <v>74</v>
      </c>
      <c r="B21" s="683"/>
      <c r="C21" s="684"/>
      <c r="D21" s="684"/>
      <c r="E21" s="684"/>
      <c r="F21" s="684"/>
      <c r="G21" s="684"/>
      <c r="H21" s="684"/>
      <c r="I21" s="684"/>
      <c r="J21" s="684"/>
      <c r="K21" s="685"/>
    </row>
    <row r="22" spans="1:11" ht="19.5" customHeight="1" thickBot="1">
      <c r="A22" s="628" t="s">
        <v>75</v>
      </c>
      <c r="B22" s="686"/>
      <c r="C22" s="687" t="s">
        <v>209</v>
      </c>
      <c r="D22" s="688"/>
      <c r="E22" s="689"/>
      <c r="F22" s="687" t="s">
        <v>304</v>
      </c>
      <c r="G22" s="688"/>
      <c r="H22" s="689"/>
      <c r="I22" s="687" t="s">
        <v>428</v>
      </c>
      <c r="J22" s="688"/>
      <c r="K22" s="689"/>
    </row>
    <row r="23" spans="1:11" ht="19.5" customHeight="1">
      <c r="A23" s="690" t="s">
        <v>184</v>
      </c>
      <c r="B23" s="692" t="s">
        <v>185</v>
      </c>
      <c r="C23" s="676" t="s">
        <v>50</v>
      </c>
      <c r="D23" s="677"/>
      <c r="E23" s="674" t="s">
        <v>51</v>
      </c>
      <c r="F23" s="676" t="s">
        <v>50</v>
      </c>
      <c r="G23" s="677"/>
      <c r="H23" s="674" t="s">
        <v>51</v>
      </c>
      <c r="I23" s="676" t="s">
        <v>50</v>
      </c>
      <c r="J23" s="677"/>
      <c r="K23" s="674" t="s">
        <v>51</v>
      </c>
    </row>
    <row r="24" spans="1:11" ht="19.5" customHeight="1" thickBot="1">
      <c r="A24" s="691"/>
      <c r="B24" s="693"/>
      <c r="C24" s="112" t="s">
        <v>52</v>
      </c>
      <c r="D24" s="113" t="s">
        <v>53</v>
      </c>
      <c r="E24" s="675"/>
      <c r="F24" s="112" t="s">
        <v>52</v>
      </c>
      <c r="G24" s="113" t="s">
        <v>53</v>
      </c>
      <c r="H24" s="675"/>
      <c r="I24" s="112" t="s">
        <v>52</v>
      </c>
      <c r="J24" s="113" t="s">
        <v>53</v>
      </c>
      <c r="K24" s="675"/>
    </row>
    <row r="25" spans="1:11" ht="19.5" customHeight="1">
      <c r="A25" s="653" t="s">
        <v>210</v>
      </c>
      <c r="B25" s="101" t="s">
        <v>308</v>
      </c>
      <c r="C25" s="94">
        <v>1</v>
      </c>
      <c r="D25" s="92" t="s">
        <v>199</v>
      </c>
      <c r="E25" s="226">
        <v>20</v>
      </c>
      <c r="F25" s="94">
        <v>1</v>
      </c>
      <c r="G25" s="92" t="s">
        <v>199</v>
      </c>
      <c r="H25" s="226">
        <v>20</v>
      </c>
      <c r="I25" s="94">
        <v>1</v>
      </c>
      <c r="J25" s="92" t="s">
        <v>199</v>
      </c>
      <c r="K25" s="226">
        <v>20</v>
      </c>
    </row>
    <row r="26" spans="1:11" ht="19.5" customHeight="1" thickBot="1">
      <c r="A26" s="654"/>
      <c r="B26" s="105"/>
      <c r="C26" s="97"/>
      <c r="D26" s="95"/>
      <c r="E26" s="96"/>
      <c r="F26" s="97"/>
      <c r="G26" s="95"/>
      <c r="H26" s="96"/>
      <c r="I26" s="97"/>
      <c r="J26" s="95"/>
      <c r="K26" s="96"/>
    </row>
    <row r="27" spans="1:11" ht="19.5" customHeight="1" hidden="1">
      <c r="A27" s="654"/>
      <c r="B27" s="102"/>
      <c r="C27" s="97"/>
      <c r="D27" s="95"/>
      <c r="E27" s="96"/>
      <c r="F27" s="97"/>
      <c r="G27" s="95"/>
      <c r="H27" s="96"/>
      <c r="I27" s="97"/>
      <c r="J27" s="95"/>
      <c r="K27" s="96"/>
    </row>
    <row r="28" spans="1:11" ht="19.5" customHeight="1" hidden="1">
      <c r="A28" s="654"/>
      <c r="B28" s="102"/>
      <c r="C28" s="97"/>
      <c r="D28" s="95"/>
      <c r="E28" s="96"/>
      <c r="F28" s="97"/>
      <c r="G28" s="95"/>
      <c r="H28" s="96"/>
      <c r="I28" s="97"/>
      <c r="J28" s="95"/>
      <c r="K28" s="96"/>
    </row>
    <row r="29" spans="1:11" ht="19.5" customHeight="1" hidden="1" thickBot="1">
      <c r="A29" s="654"/>
      <c r="B29" s="103"/>
      <c r="C29" s="98"/>
      <c r="D29" s="99"/>
      <c r="E29" s="100"/>
      <c r="F29" s="97"/>
      <c r="G29" s="99"/>
      <c r="H29" s="96"/>
      <c r="I29" s="97"/>
      <c r="J29" s="99"/>
      <c r="K29" s="96"/>
    </row>
    <row r="30" spans="1:11" ht="19.5" customHeight="1" thickBot="1">
      <c r="A30" s="655"/>
      <c r="B30" s="81" t="s">
        <v>192</v>
      </c>
      <c r="C30" s="106">
        <f>SUM(C25:C29)</f>
        <v>1</v>
      </c>
      <c r="D30" s="107"/>
      <c r="E30" s="111">
        <f>SUM(E25:E29)</f>
        <v>20</v>
      </c>
      <c r="F30" s="106">
        <f>SUM(F25:F29)</f>
        <v>1</v>
      </c>
      <c r="G30" s="107"/>
      <c r="H30" s="111">
        <f>SUM(H25:H29)</f>
        <v>20</v>
      </c>
      <c r="I30" s="106">
        <f>SUM(I25:I29)</f>
        <v>1</v>
      </c>
      <c r="J30" s="107"/>
      <c r="K30" s="111">
        <f>SUM(K25:K29)</f>
        <v>20</v>
      </c>
    </row>
    <row r="31" spans="1:11" ht="19.5" customHeight="1" thickBot="1">
      <c r="A31" s="644" t="s">
        <v>74</v>
      </c>
      <c r="B31" s="645"/>
      <c r="C31" s="108">
        <f>C30</f>
        <v>1</v>
      </c>
      <c r="D31" s="109"/>
      <c r="E31" s="110">
        <f>E30</f>
        <v>20</v>
      </c>
      <c r="F31" s="108">
        <f>F30</f>
        <v>1</v>
      </c>
      <c r="G31" s="109"/>
      <c r="H31" s="110">
        <f>H30</f>
        <v>20</v>
      </c>
      <c r="I31" s="108">
        <f>I30</f>
        <v>1</v>
      </c>
      <c r="J31" s="109"/>
      <c r="K31" s="110">
        <f>K30</f>
        <v>20</v>
      </c>
    </row>
    <row r="32" spans="1:11" ht="19.5" customHeight="1" thickBot="1">
      <c r="A32" s="25"/>
      <c r="B32" s="26"/>
      <c r="C32" s="27"/>
      <c r="D32" s="27"/>
      <c r="E32" s="27"/>
      <c r="F32" s="27"/>
      <c r="G32" s="27"/>
      <c r="H32" s="27"/>
      <c r="I32" s="27"/>
      <c r="J32" s="27"/>
      <c r="K32" s="28"/>
    </row>
    <row r="33" spans="1:11" ht="19.5" customHeight="1" thickBot="1">
      <c r="A33" s="678" t="s">
        <v>186</v>
      </c>
      <c r="B33" s="679"/>
      <c r="C33" s="680"/>
      <c r="D33" s="680"/>
      <c r="E33" s="680"/>
      <c r="F33" s="680"/>
      <c r="G33" s="680"/>
      <c r="H33" s="680"/>
      <c r="I33" s="680"/>
      <c r="J33" s="680"/>
      <c r="K33" s="681"/>
    </row>
    <row r="34" spans="1:11" ht="19.5" customHeight="1">
      <c r="A34" s="653" t="s">
        <v>211</v>
      </c>
      <c r="B34" s="101" t="s">
        <v>309</v>
      </c>
      <c r="C34" s="94">
        <v>4</v>
      </c>
      <c r="D34" s="92" t="s">
        <v>199</v>
      </c>
      <c r="E34" s="227">
        <v>1.6</v>
      </c>
      <c r="F34" s="94">
        <v>6</v>
      </c>
      <c r="G34" s="92" t="s">
        <v>199</v>
      </c>
      <c r="H34" s="228">
        <v>2.4</v>
      </c>
      <c r="I34" s="94"/>
      <c r="J34" s="92"/>
      <c r="K34" s="93"/>
    </row>
    <row r="35" spans="1:11" ht="19.5" customHeight="1">
      <c r="A35" s="654"/>
      <c r="B35" s="105" t="s">
        <v>310</v>
      </c>
      <c r="C35" s="97">
        <v>4</v>
      </c>
      <c r="D35" s="95" t="s">
        <v>199</v>
      </c>
      <c r="E35" s="229">
        <v>1.2</v>
      </c>
      <c r="F35" s="97"/>
      <c r="G35" s="95"/>
      <c r="H35" s="96"/>
      <c r="I35" s="97"/>
      <c r="J35" s="95"/>
      <c r="K35" s="96"/>
    </row>
    <row r="36" spans="1:11" ht="19.5" customHeight="1">
      <c r="A36" s="654"/>
      <c r="B36" s="102" t="s">
        <v>311</v>
      </c>
      <c r="C36" s="97">
        <v>5</v>
      </c>
      <c r="D36" s="95" t="s">
        <v>199</v>
      </c>
      <c r="E36" s="96">
        <v>2</v>
      </c>
      <c r="F36" s="97">
        <v>12</v>
      </c>
      <c r="G36" s="95" t="s">
        <v>199</v>
      </c>
      <c r="H36" s="229">
        <v>4.8</v>
      </c>
      <c r="I36" s="97"/>
      <c r="J36" s="95"/>
      <c r="K36" s="96"/>
    </row>
    <row r="37" spans="1:11" ht="19.5" customHeight="1">
      <c r="A37" s="654"/>
      <c r="B37" s="102" t="s">
        <v>312</v>
      </c>
      <c r="C37" s="97">
        <v>2</v>
      </c>
      <c r="D37" s="95" t="s">
        <v>199</v>
      </c>
      <c r="E37" s="229">
        <v>0.3</v>
      </c>
      <c r="F37" s="97"/>
      <c r="G37" s="95"/>
      <c r="H37" s="96"/>
      <c r="I37" s="97"/>
      <c r="J37" s="95"/>
      <c r="K37" s="96"/>
    </row>
    <row r="38" spans="1:11" ht="19.5" customHeight="1" thickBot="1">
      <c r="A38" s="654"/>
      <c r="B38" s="103" t="s">
        <v>313</v>
      </c>
      <c r="C38" s="98">
        <v>15</v>
      </c>
      <c r="D38" s="99" t="s">
        <v>199</v>
      </c>
      <c r="E38" s="230">
        <v>6.75</v>
      </c>
      <c r="F38" s="97">
        <v>15</v>
      </c>
      <c r="G38" s="99" t="s">
        <v>199</v>
      </c>
      <c r="H38" s="231">
        <v>6.75</v>
      </c>
      <c r="I38" s="97"/>
      <c r="J38" s="99"/>
      <c r="K38" s="96"/>
    </row>
    <row r="39" spans="1:11" ht="19.5" customHeight="1" thickBot="1">
      <c r="A39" s="655"/>
      <c r="B39" s="81" t="s">
        <v>192</v>
      </c>
      <c r="C39" s="106">
        <f>SUM(C34:C38)</f>
        <v>30</v>
      </c>
      <c r="D39" s="107"/>
      <c r="E39" s="111">
        <f>SUM(E34:E38)</f>
        <v>11.85</v>
      </c>
      <c r="F39" s="106">
        <f>SUM(F34:F38)</f>
        <v>33</v>
      </c>
      <c r="G39" s="107"/>
      <c r="H39" s="111">
        <f>SUM(H34:H38)</f>
        <v>13.95</v>
      </c>
      <c r="I39" s="106">
        <f>SUM(I34:I38)</f>
        <v>0</v>
      </c>
      <c r="J39" s="107"/>
      <c r="K39" s="111">
        <f>SUM(K34:K38)</f>
        <v>0</v>
      </c>
    </row>
    <row r="40" spans="1:11" ht="19.5" customHeight="1" thickBot="1">
      <c r="A40" s="25"/>
      <c r="B40" s="26"/>
      <c r="C40" s="27"/>
      <c r="D40" s="27"/>
      <c r="E40" s="27"/>
      <c r="F40" s="27"/>
      <c r="G40" s="27"/>
      <c r="H40" s="27"/>
      <c r="I40" s="27"/>
      <c r="J40" s="27"/>
      <c r="K40" s="28"/>
    </row>
    <row r="41" spans="1:11" ht="19.5" customHeight="1">
      <c r="A41" s="653" t="s">
        <v>233</v>
      </c>
      <c r="B41" s="101" t="s">
        <v>314</v>
      </c>
      <c r="C41" s="94">
        <v>15</v>
      </c>
      <c r="D41" s="92" t="s">
        <v>199</v>
      </c>
      <c r="E41" s="93">
        <v>22.5</v>
      </c>
      <c r="F41" s="94">
        <v>15</v>
      </c>
      <c r="G41" s="92" t="s">
        <v>199</v>
      </c>
      <c r="H41" s="228">
        <v>22.5</v>
      </c>
      <c r="I41" s="94">
        <v>10</v>
      </c>
      <c r="J41" s="92" t="s">
        <v>199</v>
      </c>
      <c r="K41" s="93">
        <v>15</v>
      </c>
    </row>
    <row r="42" spans="1:11" ht="19.5" customHeight="1">
      <c r="A42" s="654"/>
      <c r="B42" s="105" t="s">
        <v>315</v>
      </c>
      <c r="C42" s="97">
        <v>5</v>
      </c>
      <c r="D42" s="95" t="s">
        <v>199</v>
      </c>
      <c r="E42" s="96">
        <v>10</v>
      </c>
      <c r="F42" s="97">
        <v>5</v>
      </c>
      <c r="G42" s="95" t="s">
        <v>199</v>
      </c>
      <c r="H42" s="96">
        <v>10</v>
      </c>
      <c r="I42" s="97"/>
      <c r="J42" s="95"/>
      <c r="K42" s="96"/>
    </row>
    <row r="43" spans="1:11" ht="19.5" customHeight="1">
      <c r="A43" s="654"/>
      <c r="B43" s="102" t="s">
        <v>316</v>
      </c>
      <c r="C43" s="97"/>
      <c r="D43" s="95"/>
      <c r="E43" s="96"/>
      <c r="F43" s="97">
        <v>1</v>
      </c>
      <c r="G43" s="95" t="s">
        <v>199</v>
      </c>
      <c r="H43" s="96">
        <v>60</v>
      </c>
      <c r="I43" s="97"/>
      <c r="J43" s="95"/>
      <c r="K43" s="96"/>
    </row>
    <row r="44" spans="1:11" ht="19.5" customHeight="1">
      <c r="A44" s="654"/>
      <c r="B44" s="102" t="s">
        <v>317</v>
      </c>
      <c r="C44" s="97">
        <v>1</v>
      </c>
      <c r="D44" s="95" t="s">
        <v>199</v>
      </c>
      <c r="E44" s="96">
        <v>26</v>
      </c>
      <c r="F44" s="97"/>
      <c r="G44" s="95"/>
      <c r="H44" s="96"/>
      <c r="I44" s="97"/>
      <c r="J44" s="95"/>
      <c r="K44" s="96"/>
    </row>
    <row r="45" spans="1:11" ht="19.5" customHeight="1" thickBot="1">
      <c r="A45" s="654"/>
      <c r="B45" s="103"/>
      <c r="C45" s="98"/>
      <c r="D45" s="99"/>
      <c r="E45" s="100"/>
      <c r="F45" s="97"/>
      <c r="G45" s="95"/>
      <c r="H45" s="96"/>
      <c r="I45" s="97"/>
      <c r="J45" s="95"/>
      <c r="K45" s="96"/>
    </row>
    <row r="46" spans="1:11" ht="19.5" customHeight="1" thickBot="1">
      <c r="A46" s="655"/>
      <c r="B46" s="81" t="s">
        <v>192</v>
      </c>
      <c r="C46" s="106">
        <f>SUM(C41:C45)</f>
        <v>21</v>
      </c>
      <c r="D46" s="107"/>
      <c r="E46" s="111">
        <f>SUM(E41:E45)</f>
        <v>58.5</v>
      </c>
      <c r="F46" s="106">
        <f>SUM(F41:F45)</f>
        <v>21</v>
      </c>
      <c r="G46" s="107"/>
      <c r="H46" s="111">
        <f>SUM(H41:H45)</f>
        <v>92.5</v>
      </c>
      <c r="I46" s="106">
        <f>SUM(I41:I45)</f>
        <v>10</v>
      </c>
      <c r="J46" s="107"/>
      <c r="K46" s="111">
        <f>SUM(K41:K45)</f>
        <v>15</v>
      </c>
    </row>
    <row r="47" spans="1:11" ht="19.5" customHeight="1" thickBot="1">
      <c r="A47" s="25"/>
      <c r="B47" s="181"/>
      <c r="C47" s="27"/>
      <c r="D47" s="27"/>
      <c r="E47" s="27"/>
      <c r="F47" s="27"/>
      <c r="G47" s="27"/>
      <c r="H47" s="27"/>
      <c r="I47" s="27"/>
      <c r="J47" s="27"/>
      <c r="K47" s="28"/>
    </row>
    <row r="48" spans="1:11" ht="19.5" customHeight="1">
      <c r="A48" s="660" t="s">
        <v>212</v>
      </c>
      <c r="B48" s="326" t="s">
        <v>429</v>
      </c>
      <c r="C48" s="232"/>
      <c r="D48" s="92"/>
      <c r="E48" s="93"/>
      <c r="F48" s="94"/>
      <c r="G48" s="92"/>
      <c r="H48" s="93"/>
      <c r="I48" s="94"/>
      <c r="J48" s="92"/>
      <c r="K48" s="93"/>
    </row>
    <row r="49" spans="1:11" ht="19.5" customHeight="1">
      <c r="A49" s="661"/>
      <c r="B49" s="233" t="s">
        <v>318</v>
      </c>
      <c r="C49" s="234">
        <v>2</v>
      </c>
      <c r="D49" s="115" t="s">
        <v>199</v>
      </c>
      <c r="E49" s="116">
        <v>20</v>
      </c>
      <c r="F49" s="114"/>
      <c r="G49" s="115"/>
      <c r="H49" s="116"/>
      <c r="I49" s="114"/>
      <c r="J49" s="115"/>
      <c r="K49" s="116"/>
    </row>
    <row r="50" spans="1:11" ht="19.5" customHeight="1">
      <c r="A50" s="661"/>
      <c r="B50" s="233" t="s">
        <v>319</v>
      </c>
      <c r="C50" s="234">
        <v>3</v>
      </c>
      <c r="D50" s="115" t="s">
        <v>199</v>
      </c>
      <c r="E50" s="116">
        <v>33</v>
      </c>
      <c r="F50" s="234">
        <v>2</v>
      </c>
      <c r="G50" s="115" t="s">
        <v>199</v>
      </c>
      <c r="H50" s="116">
        <v>22</v>
      </c>
      <c r="I50" s="234">
        <v>1</v>
      </c>
      <c r="J50" s="115" t="s">
        <v>199</v>
      </c>
      <c r="K50" s="116">
        <v>11</v>
      </c>
    </row>
    <row r="51" spans="1:11" ht="19.5" customHeight="1">
      <c r="A51" s="661"/>
      <c r="B51" s="233" t="s">
        <v>320</v>
      </c>
      <c r="C51" s="234"/>
      <c r="D51" s="115"/>
      <c r="E51" s="116"/>
      <c r="F51" s="114"/>
      <c r="G51" s="115"/>
      <c r="H51" s="116"/>
      <c r="I51" s="234">
        <v>1</v>
      </c>
      <c r="J51" s="115" t="s">
        <v>199</v>
      </c>
      <c r="K51" s="116">
        <v>500</v>
      </c>
    </row>
    <row r="52" spans="1:11" ht="19.5" customHeight="1">
      <c r="A52" s="661"/>
      <c r="B52" s="233" t="s">
        <v>430</v>
      </c>
      <c r="C52" s="234"/>
      <c r="D52" s="115"/>
      <c r="E52" s="116"/>
      <c r="F52" s="234" t="s">
        <v>431</v>
      </c>
      <c r="G52" s="115" t="s">
        <v>199</v>
      </c>
      <c r="H52" s="116">
        <v>600</v>
      </c>
      <c r="I52" s="234"/>
      <c r="J52" s="115"/>
      <c r="K52" s="116"/>
    </row>
    <row r="53" spans="1:11" ht="19.5" customHeight="1">
      <c r="A53" s="661"/>
      <c r="B53" s="233" t="s">
        <v>321</v>
      </c>
      <c r="C53" s="234"/>
      <c r="D53" s="115"/>
      <c r="E53" s="116"/>
      <c r="F53" s="234"/>
      <c r="G53" s="115"/>
      <c r="H53" s="116"/>
      <c r="I53" s="234">
        <v>1</v>
      </c>
      <c r="J53" s="115" t="s">
        <v>199</v>
      </c>
      <c r="K53" s="116">
        <v>475</v>
      </c>
    </row>
    <row r="54" spans="1:11" ht="19.5" customHeight="1">
      <c r="A54" s="661"/>
      <c r="B54" s="233" t="s">
        <v>322</v>
      </c>
      <c r="C54" s="234"/>
      <c r="D54" s="115"/>
      <c r="E54" s="116"/>
      <c r="F54" s="234">
        <v>1</v>
      </c>
      <c r="G54" s="115" t="s">
        <v>199</v>
      </c>
      <c r="H54" s="116">
        <v>200</v>
      </c>
      <c r="I54" s="114"/>
      <c r="J54" s="115"/>
      <c r="K54" s="116"/>
    </row>
    <row r="55" spans="1:11" ht="19.5" customHeight="1">
      <c r="A55" s="661"/>
      <c r="B55" s="233" t="s">
        <v>323</v>
      </c>
      <c r="C55" s="234">
        <v>1</v>
      </c>
      <c r="D55" s="115" t="s">
        <v>199</v>
      </c>
      <c r="E55" s="116">
        <v>150</v>
      </c>
      <c r="F55" s="114"/>
      <c r="G55" s="115"/>
      <c r="H55" s="116"/>
      <c r="I55" s="114"/>
      <c r="J55" s="115"/>
      <c r="K55" s="116"/>
    </row>
    <row r="56" spans="1:11" ht="19.5" customHeight="1">
      <c r="A56" s="661"/>
      <c r="B56" s="235" t="s">
        <v>324</v>
      </c>
      <c r="C56" s="234">
        <v>1</v>
      </c>
      <c r="D56" s="115" t="s">
        <v>199</v>
      </c>
      <c r="E56" s="116">
        <v>100</v>
      </c>
      <c r="F56" s="114"/>
      <c r="G56" s="115"/>
      <c r="H56" s="116"/>
      <c r="I56" s="114"/>
      <c r="J56" s="115"/>
      <c r="K56" s="116"/>
    </row>
    <row r="57" spans="1:11" ht="19.5" customHeight="1">
      <c r="A57" s="661"/>
      <c r="B57" s="233" t="s">
        <v>325</v>
      </c>
      <c r="C57" s="234"/>
      <c r="D57" s="115"/>
      <c r="E57" s="116"/>
      <c r="F57" s="234">
        <v>3</v>
      </c>
      <c r="G57" s="115" t="s">
        <v>199</v>
      </c>
      <c r="H57" s="116">
        <v>5</v>
      </c>
      <c r="I57" s="114"/>
      <c r="J57" s="115"/>
      <c r="K57" s="116"/>
    </row>
    <row r="58" spans="1:11" ht="19.5" customHeight="1">
      <c r="A58" s="661"/>
      <c r="B58" s="233" t="s">
        <v>326</v>
      </c>
      <c r="C58" s="234">
        <v>2</v>
      </c>
      <c r="D58" s="115" t="s">
        <v>199</v>
      </c>
      <c r="E58" s="116">
        <v>2</v>
      </c>
      <c r="F58" s="114">
        <v>1</v>
      </c>
      <c r="G58" s="115" t="s">
        <v>199</v>
      </c>
      <c r="H58" s="116">
        <v>1</v>
      </c>
      <c r="I58" s="114"/>
      <c r="J58" s="115"/>
      <c r="K58" s="116"/>
    </row>
    <row r="59" spans="1:11" ht="19.5" customHeight="1">
      <c r="A59" s="661"/>
      <c r="B59" s="233" t="s">
        <v>327</v>
      </c>
      <c r="C59" s="234">
        <v>1</v>
      </c>
      <c r="D59" s="115" t="s">
        <v>199</v>
      </c>
      <c r="E59" s="116">
        <v>15</v>
      </c>
      <c r="F59" s="114"/>
      <c r="G59" s="115"/>
      <c r="H59" s="116"/>
      <c r="I59" s="234">
        <v>1</v>
      </c>
      <c r="J59" s="115" t="s">
        <v>199</v>
      </c>
      <c r="K59" s="116">
        <v>15</v>
      </c>
    </row>
    <row r="60" spans="1:11" ht="19.5" customHeight="1">
      <c r="A60" s="661"/>
      <c r="B60" s="233" t="s">
        <v>328</v>
      </c>
      <c r="C60" s="234"/>
      <c r="D60" s="115"/>
      <c r="E60" s="116"/>
      <c r="F60" s="114"/>
      <c r="G60" s="115"/>
      <c r="H60" s="116"/>
      <c r="I60" s="234">
        <v>1</v>
      </c>
      <c r="J60" s="115" t="s">
        <v>199</v>
      </c>
      <c r="K60" s="116">
        <v>115</v>
      </c>
    </row>
    <row r="61" spans="1:11" ht="19.5" customHeight="1">
      <c r="A61" s="661"/>
      <c r="B61" s="233" t="s">
        <v>329</v>
      </c>
      <c r="C61" s="234">
        <v>1</v>
      </c>
      <c r="D61" s="115" t="s">
        <v>199</v>
      </c>
      <c r="E61" s="116">
        <v>50</v>
      </c>
      <c r="F61" s="114"/>
      <c r="G61" s="115"/>
      <c r="H61" s="116"/>
      <c r="I61" s="114"/>
      <c r="J61" s="115"/>
      <c r="K61" s="116"/>
    </row>
    <row r="62" spans="1:11" ht="19.5" customHeight="1">
      <c r="A62" s="661"/>
      <c r="B62" s="233" t="s">
        <v>330</v>
      </c>
      <c r="C62" s="234"/>
      <c r="D62" s="115"/>
      <c r="E62" s="116"/>
      <c r="F62" s="114"/>
      <c r="G62" s="115"/>
      <c r="H62" s="116"/>
      <c r="I62" s="234">
        <v>1</v>
      </c>
      <c r="J62" s="115" t="s">
        <v>199</v>
      </c>
      <c r="K62" s="116">
        <v>100</v>
      </c>
    </row>
    <row r="63" spans="1:11" ht="19.5" customHeight="1">
      <c r="A63" s="661"/>
      <c r="B63" s="233" t="s">
        <v>331</v>
      </c>
      <c r="C63" s="234"/>
      <c r="D63" s="115"/>
      <c r="E63" s="116"/>
      <c r="F63" s="114"/>
      <c r="G63" s="115"/>
      <c r="H63" s="116"/>
      <c r="I63" s="234">
        <v>1</v>
      </c>
      <c r="J63" s="115" t="s">
        <v>199</v>
      </c>
      <c r="K63" s="116">
        <v>100</v>
      </c>
    </row>
    <row r="64" spans="1:11" ht="19.5" customHeight="1">
      <c r="A64" s="661"/>
      <c r="B64" s="233" t="s">
        <v>332</v>
      </c>
      <c r="C64" s="234"/>
      <c r="D64" s="115"/>
      <c r="E64" s="116"/>
      <c r="F64" s="234">
        <v>1</v>
      </c>
      <c r="G64" s="115" t="s">
        <v>199</v>
      </c>
      <c r="H64" s="116">
        <v>50</v>
      </c>
      <c r="I64" s="114"/>
      <c r="J64" s="115"/>
      <c r="K64" s="116"/>
    </row>
    <row r="65" spans="1:11" ht="19.5" customHeight="1">
      <c r="A65" s="661"/>
      <c r="B65" s="233" t="s">
        <v>333</v>
      </c>
      <c r="C65" s="234">
        <v>1</v>
      </c>
      <c r="D65" s="115" t="s">
        <v>199</v>
      </c>
      <c r="E65" s="116">
        <v>100</v>
      </c>
      <c r="F65" s="114"/>
      <c r="G65" s="115"/>
      <c r="H65" s="116"/>
      <c r="I65" s="114"/>
      <c r="J65" s="115"/>
      <c r="K65" s="116"/>
    </row>
    <row r="66" spans="1:11" ht="19.5" customHeight="1">
      <c r="A66" s="661"/>
      <c r="B66" s="233" t="s">
        <v>334</v>
      </c>
      <c r="C66" s="236"/>
      <c r="D66" s="237"/>
      <c r="E66" s="237"/>
      <c r="F66" s="234">
        <v>1</v>
      </c>
      <c r="G66" s="115" t="s">
        <v>199</v>
      </c>
      <c r="H66" s="116">
        <v>50</v>
      </c>
      <c r="I66" s="114"/>
      <c r="J66" s="115"/>
      <c r="K66" s="116"/>
    </row>
    <row r="67" spans="1:11" ht="19.5" customHeight="1">
      <c r="A67" s="661"/>
      <c r="B67" s="233" t="s">
        <v>335</v>
      </c>
      <c r="C67" s="234">
        <v>1</v>
      </c>
      <c r="D67" s="115" t="s">
        <v>199</v>
      </c>
      <c r="E67" s="116">
        <v>150</v>
      </c>
      <c r="F67" s="114"/>
      <c r="G67" s="115"/>
      <c r="H67" s="116"/>
      <c r="I67" s="114"/>
      <c r="J67" s="115"/>
      <c r="K67" s="116"/>
    </row>
    <row r="68" spans="1:11" ht="19.5" customHeight="1">
      <c r="A68" s="661"/>
      <c r="B68" s="233" t="s">
        <v>336</v>
      </c>
      <c r="C68" s="234">
        <v>1</v>
      </c>
      <c r="D68" s="115" t="s">
        <v>199</v>
      </c>
      <c r="E68" s="116">
        <v>70</v>
      </c>
      <c r="F68" s="114"/>
      <c r="G68" s="115"/>
      <c r="H68" s="116"/>
      <c r="I68" s="114"/>
      <c r="J68" s="115"/>
      <c r="K68" s="116"/>
    </row>
    <row r="69" spans="1:11" ht="19.5" customHeight="1">
      <c r="A69" s="661"/>
      <c r="B69" s="233" t="s">
        <v>337</v>
      </c>
      <c r="C69" s="234">
        <v>1</v>
      </c>
      <c r="D69" s="115" t="s">
        <v>199</v>
      </c>
      <c r="E69" s="116">
        <v>5</v>
      </c>
      <c r="F69" s="114"/>
      <c r="G69" s="115"/>
      <c r="H69" s="116"/>
      <c r="I69" s="114"/>
      <c r="J69" s="115"/>
      <c r="K69" s="116"/>
    </row>
    <row r="70" spans="1:11" ht="19.5" customHeight="1">
      <c r="A70" s="661"/>
      <c r="B70" s="233" t="s">
        <v>338</v>
      </c>
      <c r="C70" s="234">
        <v>3</v>
      </c>
      <c r="D70" s="115" t="s">
        <v>199</v>
      </c>
      <c r="E70" s="116">
        <v>80</v>
      </c>
      <c r="F70" s="114"/>
      <c r="G70" s="115"/>
      <c r="H70" s="116"/>
      <c r="I70" s="114"/>
      <c r="J70" s="115"/>
      <c r="K70" s="116"/>
    </row>
    <row r="71" spans="1:11" ht="19.5" customHeight="1">
      <c r="A71" s="661"/>
      <c r="B71" s="233" t="s">
        <v>339</v>
      </c>
      <c r="C71" s="234">
        <v>2</v>
      </c>
      <c r="D71" s="115" t="s">
        <v>199</v>
      </c>
      <c r="E71" s="116">
        <v>40</v>
      </c>
      <c r="F71" s="114"/>
      <c r="G71" s="115"/>
      <c r="H71" s="116"/>
      <c r="I71" s="114"/>
      <c r="J71" s="115"/>
      <c r="K71" s="116"/>
    </row>
    <row r="72" spans="1:11" ht="19.5" customHeight="1">
      <c r="A72" s="661"/>
      <c r="B72" s="327" t="s">
        <v>432</v>
      </c>
      <c r="C72" s="234"/>
      <c r="D72" s="115"/>
      <c r="E72" s="116"/>
      <c r="F72" s="114"/>
      <c r="G72" s="115"/>
      <c r="H72" s="116"/>
      <c r="I72" s="114"/>
      <c r="J72" s="115"/>
      <c r="K72" s="116"/>
    </row>
    <row r="73" spans="1:11" ht="19.5" customHeight="1">
      <c r="A73" s="661"/>
      <c r="B73" s="233" t="s">
        <v>340</v>
      </c>
      <c r="C73" s="234">
        <v>5</v>
      </c>
      <c r="D73" s="115" t="s">
        <v>199</v>
      </c>
      <c r="E73" s="116">
        <v>5</v>
      </c>
      <c r="F73" s="234">
        <v>1</v>
      </c>
      <c r="G73" s="115" t="s">
        <v>199</v>
      </c>
      <c r="H73" s="116">
        <v>0.7</v>
      </c>
      <c r="I73" s="234">
        <v>1</v>
      </c>
      <c r="J73" s="115" t="s">
        <v>199</v>
      </c>
      <c r="K73" s="116">
        <v>0.7</v>
      </c>
    </row>
    <row r="74" spans="1:11" ht="19.5" customHeight="1">
      <c r="A74" s="661"/>
      <c r="B74" s="233" t="s">
        <v>341</v>
      </c>
      <c r="C74" s="234">
        <v>2</v>
      </c>
      <c r="D74" s="115" t="s">
        <v>199</v>
      </c>
      <c r="E74" s="116">
        <v>2</v>
      </c>
      <c r="F74" s="114"/>
      <c r="G74" s="115"/>
      <c r="H74" s="116"/>
      <c r="I74" s="114"/>
      <c r="J74" s="115"/>
      <c r="K74" s="116"/>
    </row>
    <row r="75" spans="1:11" ht="19.5" customHeight="1">
      <c r="A75" s="661"/>
      <c r="B75" s="233" t="s">
        <v>342</v>
      </c>
      <c r="C75" s="234">
        <v>1</v>
      </c>
      <c r="D75" s="115" t="s">
        <v>199</v>
      </c>
      <c r="E75" s="116">
        <v>8</v>
      </c>
      <c r="F75" s="114"/>
      <c r="G75" s="115"/>
      <c r="H75" s="116"/>
      <c r="I75" s="114"/>
      <c r="J75" s="115"/>
      <c r="K75" s="116"/>
    </row>
    <row r="76" spans="1:11" ht="19.5" customHeight="1">
      <c r="A76" s="661"/>
      <c r="B76" s="233" t="s">
        <v>343</v>
      </c>
      <c r="C76" s="234"/>
      <c r="D76" s="115"/>
      <c r="E76" s="116"/>
      <c r="F76" s="234">
        <v>1</v>
      </c>
      <c r="G76" s="115" t="s">
        <v>199</v>
      </c>
      <c r="H76" s="116">
        <v>40</v>
      </c>
      <c r="I76" s="114"/>
      <c r="J76" s="115"/>
      <c r="K76" s="116"/>
    </row>
    <row r="77" spans="1:11" ht="19.5" customHeight="1">
      <c r="A77" s="661"/>
      <c r="B77" s="233" t="s">
        <v>344</v>
      </c>
      <c r="C77" s="234">
        <v>3</v>
      </c>
      <c r="D77" s="115" t="s">
        <v>199</v>
      </c>
      <c r="E77" s="238">
        <v>4.5</v>
      </c>
      <c r="F77" s="234">
        <v>2</v>
      </c>
      <c r="G77" s="115" t="s">
        <v>199</v>
      </c>
      <c r="H77" s="238">
        <v>3</v>
      </c>
      <c r="I77" s="114"/>
      <c r="J77" s="115"/>
      <c r="K77" s="116"/>
    </row>
    <row r="78" spans="1:11" ht="19.5" customHeight="1">
      <c r="A78" s="661"/>
      <c r="B78" s="233" t="s">
        <v>345</v>
      </c>
      <c r="C78" s="234">
        <v>5</v>
      </c>
      <c r="D78" s="115" t="s">
        <v>199</v>
      </c>
      <c r="E78" s="116">
        <v>12</v>
      </c>
      <c r="F78" s="114"/>
      <c r="G78" s="115"/>
      <c r="H78" s="116"/>
      <c r="I78" s="114"/>
      <c r="J78" s="115"/>
      <c r="K78" s="116"/>
    </row>
    <row r="79" spans="1:11" ht="19.5" customHeight="1">
      <c r="A79" s="661"/>
      <c r="B79" s="233" t="s">
        <v>346</v>
      </c>
      <c r="C79" s="234"/>
      <c r="D79" s="115"/>
      <c r="E79" s="116"/>
      <c r="F79" s="234">
        <v>1</v>
      </c>
      <c r="G79" s="115" t="s">
        <v>199</v>
      </c>
      <c r="H79" s="116">
        <v>13</v>
      </c>
      <c r="I79" s="114"/>
      <c r="J79" s="115"/>
      <c r="K79" s="116"/>
    </row>
    <row r="80" spans="1:11" ht="19.5" customHeight="1">
      <c r="A80" s="661"/>
      <c r="B80" s="233" t="s">
        <v>347</v>
      </c>
      <c r="C80" s="234">
        <v>1</v>
      </c>
      <c r="D80" s="115" t="s">
        <v>199</v>
      </c>
      <c r="E80" s="116">
        <v>40</v>
      </c>
      <c r="F80" s="114"/>
      <c r="G80" s="115"/>
      <c r="H80" s="116"/>
      <c r="I80" s="114"/>
      <c r="J80" s="115"/>
      <c r="K80" s="116"/>
    </row>
    <row r="81" spans="1:11" ht="19.5" customHeight="1">
      <c r="A81" s="661"/>
      <c r="B81" s="233" t="s">
        <v>348</v>
      </c>
      <c r="C81" s="234">
        <v>1</v>
      </c>
      <c r="D81" s="115" t="s">
        <v>199</v>
      </c>
      <c r="E81" s="116">
        <v>8</v>
      </c>
      <c r="F81" s="114"/>
      <c r="G81" s="115"/>
      <c r="H81" s="116"/>
      <c r="I81" s="114"/>
      <c r="J81" s="115"/>
      <c r="K81" s="116"/>
    </row>
    <row r="82" spans="1:11" ht="19.5" customHeight="1">
      <c r="A82" s="661"/>
      <c r="B82" s="233" t="s">
        <v>349</v>
      </c>
      <c r="C82" s="234">
        <v>1</v>
      </c>
      <c r="D82" s="115" t="s">
        <v>199</v>
      </c>
      <c r="E82" s="116">
        <v>40</v>
      </c>
      <c r="F82" s="114"/>
      <c r="G82" s="115"/>
      <c r="H82" s="116"/>
      <c r="I82" s="114"/>
      <c r="J82" s="115"/>
      <c r="K82" s="116"/>
    </row>
    <row r="83" spans="1:11" ht="19.5" customHeight="1">
      <c r="A83" s="661"/>
      <c r="B83" s="233" t="s">
        <v>350</v>
      </c>
      <c r="C83" s="234">
        <v>1</v>
      </c>
      <c r="D83" s="115" t="s">
        <v>199</v>
      </c>
      <c r="E83" s="116">
        <v>20</v>
      </c>
      <c r="F83" s="114"/>
      <c r="G83" s="115"/>
      <c r="H83" s="116"/>
      <c r="I83" s="114"/>
      <c r="J83" s="115"/>
      <c r="K83" s="116"/>
    </row>
    <row r="84" spans="1:11" ht="19.5" customHeight="1">
      <c r="A84" s="661"/>
      <c r="B84" s="233" t="s">
        <v>351</v>
      </c>
      <c r="C84" s="234">
        <v>1</v>
      </c>
      <c r="D84" s="115" t="s">
        <v>199</v>
      </c>
      <c r="E84" s="116">
        <v>30</v>
      </c>
      <c r="F84" s="114"/>
      <c r="G84" s="115"/>
      <c r="H84" s="116"/>
      <c r="I84" s="114"/>
      <c r="J84" s="115"/>
      <c r="K84" s="116"/>
    </row>
    <row r="85" spans="1:11" ht="19.5" customHeight="1">
      <c r="A85" s="661"/>
      <c r="B85" s="233" t="s">
        <v>352</v>
      </c>
      <c r="C85" s="234">
        <v>2</v>
      </c>
      <c r="D85" s="115" t="s">
        <v>199</v>
      </c>
      <c r="E85" s="116">
        <v>50</v>
      </c>
      <c r="F85" s="114"/>
      <c r="G85" s="115"/>
      <c r="H85" s="116"/>
      <c r="I85" s="114"/>
      <c r="J85" s="115"/>
      <c r="K85" s="116"/>
    </row>
    <row r="86" spans="1:11" ht="19.5" customHeight="1">
      <c r="A86" s="661"/>
      <c r="B86" s="233" t="s">
        <v>353</v>
      </c>
      <c r="C86" s="234">
        <v>2</v>
      </c>
      <c r="D86" s="115" t="s">
        <v>199</v>
      </c>
      <c r="E86" s="116">
        <v>23</v>
      </c>
      <c r="F86" s="114"/>
      <c r="G86" s="115"/>
      <c r="H86" s="116"/>
      <c r="I86" s="114"/>
      <c r="J86" s="115"/>
      <c r="K86" s="116"/>
    </row>
    <row r="87" spans="1:11" ht="19.5" customHeight="1">
      <c r="A87" s="661"/>
      <c r="B87" s="233" t="s">
        <v>354</v>
      </c>
      <c r="C87" s="234"/>
      <c r="D87" s="115"/>
      <c r="E87" s="116"/>
      <c r="F87" s="114"/>
      <c r="G87" s="115"/>
      <c r="H87" s="116"/>
      <c r="I87" s="234">
        <v>1</v>
      </c>
      <c r="J87" s="115" t="s">
        <v>199</v>
      </c>
      <c r="K87" s="116">
        <v>100</v>
      </c>
    </row>
    <row r="88" spans="1:11" ht="19.5" customHeight="1">
      <c r="A88" s="661"/>
      <c r="B88" s="233" t="s">
        <v>355</v>
      </c>
      <c r="C88" s="234">
        <v>1</v>
      </c>
      <c r="D88" s="115" t="s">
        <v>199</v>
      </c>
      <c r="E88" s="116">
        <v>10</v>
      </c>
      <c r="F88" s="114"/>
      <c r="G88" s="115"/>
      <c r="H88" s="116"/>
      <c r="I88" s="114"/>
      <c r="J88" s="115"/>
      <c r="K88" s="116"/>
    </row>
    <row r="89" spans="1:11" ht="19.5" customHeight="1">
      <c r="A89" s="661"/>
      <c r="B89" s="233" t="s">
        <v>356</v>
      </c>
      <c r="C89" s="234">
        <v>1</v>
      </c>
      <c r="D89" s="115" t="s">
        <v>199</v>
      </c>
      <c r="E89" s="116">
        <v>25</v>
      </c>
      <c r="F89" s="114"/>
      <c r="G89" s="115"/>
      <c r="H89" s="116"/>
      <c r="I89" s="114"/>
      <c r="J89" s="115"/>
      <c r="K89" s="116"/>
    </row>
    <row r="90" spans="1:11" ht="19.5" customHeight="1">
      <c r="A90" s="661"/>
      <c r="B90" s="233" t="s">
        <v>357</v>
      </c>
      <c r="C90" s="234">
        <v>1</v>
      </c>
      <c r="D90" s="115" t="s">
        <v>199</v>
      </c>
      <c r="E90" s="116">
        <v>20</v>
      </c>
      <c r="F90" s="114"/>
      <c r="G90" s="115"/>
      <c r="H90" s="116"/>
      <c r="I90" s="114"/>
      <c r="J90" s="115"/>
      <c r="K90" s="116"/>
    </row>
    <row r="91" spans="1:11" ht="19.5" customHeight="1">
      <c r="A91" s="661"/>
      <c r="B91" s="233" t="s">
        <v>358</v>
      </c>
      <c r="C91" s="234"/>
      <c r="D91" s="115"/>
      <c r="E91" s="116"/>
      <c r="F91" s="234">
        <v>1</v>
      </c>
      <c r="G91" s="115" t="s">
        <v>199</v>
      </c>
      <c r="H91" s="116">
        <v>30</v>
      </c>
      <c r="I91" s="114"/>
      <c r="J91" s="115"/>
      <c r="K91" s="116"/>
    </row>
    <row r="92" spans="1:11" ht="19.5" customHeight="1">
      <c r="A92" s="661"/>
      <c r="B92" s="233" t="s">
        <v>359</v>
      </c>
      <c r="C92" s="234"/>
      <c r="D92" s="115"/>
      <c r="E92" s="116"/>
      <c r="F92" s="234">
        <v>1</v>
      </c>
      <c r="G92" s="115" t="s">
        <v>199</v>
      </c>
      <c r="H92" s="116">
        <v>30</v>
      </c>
      <c r="I92" s="114"/>
      <c r="J92" s="115"/>
      <c r="K92" s="116"/>
    </row>
    <row r="93" spans="1:11" ht="19.5" customHeight="1">
      <c r="A93" s="661"/>
      <c r="B93" s="239" t="s">
        <v>360</v>
      </c>
      <c r="C93" s="234"/>
      <c r="D93" s="115"/>
      <c r="E93" s="116"/>
      <c r="F93" s="234">
        <v>2</v>
      </c>
      <c r="G93" s="115" t="s">
        <v>199</v>
      </c>
      <c r="H93" s="116">
        <v>24</v>
      </c>
      <c r="I93" s="114"/>
      <c r="J93" s="115"/>
      <c r="K93" s="116"/>
    </row>
    <row r="94" spans="1:11" ht="19.5" customHeight="1">
      <c r="A94" s="661"/>
      <c r="B94" s="239" t="s">
        <v>361</v>
      </c>
      <c r="C94" s="234"/>
      <c r="D94" s="115"/>
      <c r="E94" s="116"/>
      <c r="F94" s="234">
        <v>2</v>
      </c>
      <c r="G94" s="115" t="s">
        <v>199</v>
      </c>
      <c r="H94" s="116">
        <v>16</v>
      </c>
      <c r="I94" s="114"/>
      <c r="J94" s="115"/>
      <c r="K94" s="116"/>
    </row>
    <row r="95" spans="1:11" ht="19.5" customHeight="1">
      <c r="A95" s="661"/>
      <c r="B95" s="233" t="s">
        <v>362</v>
      </c>
      <c r="C95" s="234"/>
      <c r="D95" s="115"/>
      <c r="E95" s="116"/>
      <c r="F95" s="234">
        <v>4</v>
      </c>
      <c r="G95" s="115" t="s">
        <v>199</v>
      </c>
      <c r="H95" s="116">
        <v>24</v>
      </c>
      <c r="I95" s="114"/>
      <c r="J95" s="115"/>
      <c r="K95" s="116"/>
    </row>
    <row r="96" spans="1:11" ht="19.5" customHeight="1">
      <c r="A96" s="661"/>
      <c r="B96" s="240" t="s">
        <v>363</v>
      </c>
      <c r="C96" s="234"/>
      <c r="D96" s="115"/>
      <c r="E96" s="116"/>
      <c r="F96" s="234">
        <v>4</v>
      </c>
      <c r="G96" s="115" t="s">
        <v>199</v>
      </c>
      <c r="H96" s="116">
        <v>24</v>
      </c>
      <c r="I96" s="114"/>
      <c r="J96" s="115"/>
      <c r="K96" s="116"/>
    </row>
    <row r="97" spans="1:11" ht="19.5" customHeight="1">
      <c r="A97" s="661"/>
      <c r="B97" s="241" t="s">
        <v>364</v>
      </c>
      <c r="C97" s="234"/>
      <c r="D97" s="115"/>
      <c r="E97" s="238"/>
      <c r="F97" s="234">
        <v>1</v>
      </c>
      <c r="G97" s="115" t="s">
        <v>199</v>
      </c>
      <c r="H97" s="238">
        <v>2.4</v>
      </c>
      <c r="I97" s="114"/>
      <c r="J97" s="115"/>
      <c r="K97" s="116"/>
    </row>
    <row r="98" spans="1:11" ht="19.5" customHeight="1">
      <c r="A98" s="661"/>
      <c r="B98" s="241" t="s">
        <v>365</v>
      </c>
      <c r="C98" s="234"/>
      <c r="D98" s="115"/>
      <c r="E98" s="238"/>
      <c r="F98" s="234">
        <v>1</v>
      </c>
      <c r="G98" s="115" t="s">
        <v>199</v>
      </c>
      <c r="H98" s="238">
        <v>2.2</v>
      </c>
      <c r="I98" s="114"/>
      <c r="J98" s="115"/>
      <c r="K98" s="116"/>
    </row>
    <row r="99" spans="1:11" ht="19.5" customHeight="1">
      <c r="A99" s="661"/>
      <c r="B99" s="241" t="s">
        <v>366</v>
      </c>
      <c r="C99" s="234"/>
      <c r="D99" s="115"/>
      <c r="E99" s="116"/>
      <c r="F99" s="234">
        <v>1</v>
      </c>
      <c r="G99" s="115" t="s">
        <v>199</v>
      </c>
      <c r="H99" s="116">
        <v>20</v>
      </c>
      <c r="I99" s="114"/>
      <c r="J99" s="115"/>
      <c r="K99" s="116"/>
    </row>
    <row r="100" spans="1:11" ht="19.5" customHeight="1">
      <c r="A100" s="661"/>
      <c r="B100" s="240" t="s">
        <v>367</v>
      </c>
      <c r="C100" s="234"/>
      <c r="D100" s="115"/>
      <c r="E100" s="116"/>
      <c r="F100" s="234">
        <v>1</v>
      </c>
      <c r="G100" s="115" t="s">
        <v>199</v>
      </c>
      <c r="H100" s="116">
        <v>45</v>
      </c>
      <c r="I100" s="114"/>
      <c r="J100" s="115"/>
      <c r="K100" s="116"/>
    </row>
    <row r="101" spans="1:11" ht="19.5" customHeight="1">
      <c r="A101" s="661"/>
      <c r="B101" s="235" t="s">
        <v>368</v>
      </c>
      <c r="C101" s="234"/>
      <c r="D101" s="115"/>
      <c r="E101" s="116"/>
      <c r="F101" s="234">
        <v>1</v>
      </c>
      <c r="G101" s="115" t="s">
        <v>199</v>
      </c>
      <c r="H101" s="116">
        <v>25</v>
      </c>
      <c r="I101" s="114"/>
      <c r="J101" s="115"/>
      <c r="K101" s="116"/>
    </row>
    <row r="102" spans="1:11" ht="19.5" customHeight="1">
      <c r="A102" s="661"/>
      <c r="B102" s="235" t="s">
        <v>369</v>
      </c>
      <c r="C102" s="234"/>
      <c r="D102" s="115"/>
      <c r="E102" s="116"/>
      <c r="F102" s="234">
        <v>1</v>
      </c>
      <c r="G102" s="115" t="s">
        <v>199</v>
      </c>
      <c r="H102" s="116">
        <v>130</v>
      </c>
      <c r="I102" s="114"/>
      <c r="J102" s="115"/>
      <c r="K102" s="116"/>
    </row>
    <row r="103" spans="1:11" ht="19.5" customHeight="1">
      <c r="A103" s="661"/>
      <c r="B103" s="235" t="s">
        <v>370</v>
      </c>
      <c r="C103" s="234"/>
      <c r="D103" s="115"/>
      <c r="E103" s="116"/>
      <c r="F103" s="234">
        <v>1</v>
      </c>
      <c r="G103" s="115" t="s">
        <v>199</v>
      </c>
      <c r="H103" s="116">
        <v>85</v>
      </c>
      <c r="I103" s="114"/>
      <c r="J103" s="115"/>
      <c r="K103" s="116"/>
    </row>
    <row r="104" spans="1:11" ht="19.5" customHeight="1">
      <c r="A104" s="661"/>
      <c r="B104" s="235" t="s">
        <v>371</v>
      </c>
      <c r="C104" s="234"/>
      <c r="D104" s="115"/>
      <c r="E104" s="116"/>
      <c r="F104" s="234">
        <v>1</v>
      </c>
      <c r="G104" s="115" t="s">
        <v>199</v>
      </c>
      <c r="H104" s="116">
        <v>60</v>
      </c>
      <c r="I104" s="114"/>
      <c r="J104" s="115"/>
      <c r="K104" s="116"/>
    </row>
    <row r="105" spans="1:11" ht="19.5" customHeight="1">
      <c r="A105" s="661"/>
      <c r="B105" s="235" t="s">
        <v>372</v>
      </c>
      <c r="C105" s="234"/>
      <c r="D105" s="115"/>
      <c r="E105" s="116"/>
      <c r="F105" s="234">
        <v>1</v>
      </c>
      <c r="G105" s="115" t="s">
        <v>199</v>
      </c>
      <c r="H105" s="116">
        <v>45</v>
      </c>
      <c r="I105" s="114"/>
      <c r="J105" s="115"/>
      <c r="K105" s="116"/>
    </row>
    <row r="106" spans="1:11" ht="19.5" customHeight="1">
      <c r="A106" s="661"/>
      <c r="B106" s="235" t="s">
        <v>373</v>
      </c>
      <c r="C106" s="234"/>
      <c r="D106" s="115"/>
      <c r="E106" s="116"/>
      <c r="F106" s="234">
        <v>1</v>
      </c>
      <c r="G106" s="115" t="s">
        <v>199</v>
      </c>
      <c r="H106" s="116">
        <v>30</v>
      </c>
      <c r="I106" s="114"/>
      <c r="J106" s="115"/>
      <c r="K106" s="116"/>
    </row>
    <row r="107" spans="1:11" ht="19.5" customHeight="1">
      <c r="A107" s="661"/>
      <c r="B107" s="235" t="s">
        <v>374</v>
      </c>
      <c r="C107" s="234"/>
      <c r="D107" s="115"/>
      <c r="E107" s="116"/>
      <c r="F107" s="234">
        <v>1</v>
      </c>
      <c r="G107" s="115" t="s">
        <v>199</v>
      </c>
      <c r="H107" s="116">
        <v>8</v>
      </c>
      <c r="I107" s="114"/>
      <c r="J107" s="115"/>
      <c r="K107" s="116"/>
    </row>
    <row r="108" spans="1:11" ht="19.5" customHeight="1">
      <c r="A108" s="661"/>
      <c r="B108" s="235" t="s">
        <v>375</v>
      </c>
      <c r="C108" s="234"/>
      <c r="D108" s="115"/>
      <c r="E108" s="116"/>
      <c r="F108" s="234">
        <v>2</v>
      </c>
      <c r="G108" s="115" t="s">
        <v>199</v>
      </c>
      <c r="H108" s="116">
        <v>6</v>
      </c>
      <c r="I108" s="114"/>
      <c r="J108" s="115"/>
      <c r="K108" s="116"/>
    </row>
    <row r="109" spans="1:11" ht="19.5" customHeight="1">
      <c r="A109" s="661"/>
      <c r="B109" s="235" t="s">
        <v>376</v>
      </c>
      <c r="C109" s="234"/>
      <c r="D109" s="115"/>
      <c r="E109" s="116"/>
      <c r="F109" s="234">
        <v>1</v>
      </c>
      <c r="G109" s="115" t="s">
        <v>199</v>
      </c>
      <c r="H109" s="116">
        <v>24</v>
      </c>
      <c r="I109" s="114"/>
      <c r="J109" s="115"/>
      <c r="K109" s="116"/>
    </row>
    <row r="110" spans="1:11" ht="19.5" customHeight="1">
      <c r="A110" s="661"/>
      <c r="B110" s="235" t="s">
        <v>377</v>
      </c>
      <c r="C110" s="234"/>
      <c r="D110" s="115"/>
      <c r="E110" s="116"/>
      <c r="F110" s="234">
        <v>1</v>
      </c>
      <c r="G110" s="115" t="s">
        <v>199</v>
      </c>
      <c r="H110" s="116">
        <v>35</v>
      </c>
      <c r="I110" s="114"/>
      <c r="J110" s="115"/>
      <c r="K110" s="116"/>
    </row>
    <row r="111" spans="1:11" ht="19.5" customHeight="1">
      <c r="A111" s="661"/>
      <c r="B111" s="235" t="s">
        <v>378</v>
      </c>
      <c r="C111" s="234"/>
      <c r="D111" s="115"/>
      <c r="E111" s="238"/>
      <c r="F111" s="234">
        <v>1</v>
      </c>
      <c r="G111" s="115" t="s">
        <v>199</v>
      </c>
      <c r="H111" s="238">
        <v>0.8</v>
      </c>
      <c r="I111" s="114"/>
      <c r="J111" s="115"/>
      <c r="K111" s="116"/>
    </row>
    <row r="112" spans="1:11" ht="19.5" customHeight="1">
      <c r="A112" s="661"/>
      <c r="B112" s="235" t="s">
        <v>379</v>
      </c>
      <c r="C112" s="234"/>
      <c r="D112" s="115"/>
      <c r="E112" s="238"/>
      <c r="F112" s="234">
        <v>3</v>
      </c>
      <c r="G112" s="115" t="s">
        <v>199</v>
      </c>
      <c r="H112" s="238">
        <v>3.6</v>
      </c>
      <c r="I112" s="114"/>
      <c r="J112" s="115"/>
      <c r="K112" s="116"/>
    </row>
    <row r="113" spans="1:11" ht="19.5" customHeight="1">
      <c r="A113" s="661"/>
      <c r="B113" s="235" t="s">
        <v>380</v>
      </c>
      <c r="C113" s="234"/>
      <c r="D113" s="115"/>
      <c r="E113" s="116"/>
      <c r="F113" s="234">
        <v>1</v>
      </c>
      <c r="G113" s="115" t="s">
        <v>199</v>
      </c>
      <c r="H113" s="116">
        <v>50</v>
      </c>
      <c r="I113" s="114"/>
      <c r="J113" s="115"/>
      <c r="K113" s="116"/>
    </row>
    <row r="114" spans="1:11" ht="19.5" customHeight="1">
      <c r="A114" s="661"/>
      <c r="B114" s="328" t="s">
        <v>433</v>
      </c>
      <c r="C114" s="234"/>
      <c r="D114" s="115"/>
      <c r="E114" s="116"/>
      <c r="F114" s="114"/>
      <c r="G114" s="115"/>
      <c r="H114" s="116"/>
      <c r="I114" s="114"/>
      <c r="J114" s="115"/>
      <c r="K114" s="116"/>
    </row>
    <row r="115" spans="1:11" ht="19.5" customHeight="1">
      <c r="A115" s="661"/>
      <c r="B115" s="235" t="s">
        <v>381</v>
      </c>
      <c r="C115" s="234"/>
      <c r="D115" s="115"/>
      <c r="E115" s="116"/>
      <c r="F115" s="114"/>
      <c r="G115" s="115"/>
      <c r="H115" s="116"/>
      <c r="I115" s="234">
        <v>1</v>
      </c>
      <c r="J115" s="115" t="s">
        <v>199</v>
      </c>
      <c r="K115" s="116">
        <v>650</v>
      </c>
    </row>
    <row r="116" spans="1:11" ht="19.5" customHeight="1">
      <c r="A116" s="661"/>
      <c r="B116" s="235" t="s">
        <v>382</v>
      </c>
      <c r="C116" s="234">
        <v>5</v>
      </c>
      <c r="D116" s="115" t="s">
        <v>199</v>
      </c>
      <c r="E116" s="238">
        <v>2.5</v>
      </c>
      <c r="F116" s="234">
        <v>2</v>
      </c>
      <c r="G116" s="115" t="s">
        <v>199</v>
      </c>
      <c r="H116" s="238">
        <v>1</v>
      </c>
      <c r="I116" s="234">
        <v>2</v>
      </c>
      <c r="J116" s="115" t="s">
        <v>199</v>
      </c>
      <c r="K116" s="238">
        <v>1</v>
      </c>
    </row>
    <row r="117" spans="1:11" ht="19.5" customHeight="1">
      <c r="A117" s="661"/>
      <c r="B117" s="242" t="s">
        <v>383</v>
      </c>
      <c r="C117" s="234">
        <v>1</v>
      </c>
      <c r="D117" s="115"/>
      <c r="E117" s="116"/>
      <c r="F117" s="114"/>
      <c r="G117" s="115"/>
      <c r="H117" s="116"/>
      <c r="I117" s="234">
        <v>1</v>
      </c>
      <c r="J117" s="115" t="s">
        <v>199</v>
      </c>
      <c r="K117" s="116">
        <v>150</v>
      </c>
    </row>
    <row r="118" spans="1:11" ht="19.5" customHeight="1">
      <c r="A118" s="661"/>
      <c r="B118" s="242" t="s">
        <v>384</v>
      </c>
      <c r="C118" s="234"/>
      <c r="D118" s="115"/>
      <c r="E118" s="116"/>
      <c r="F118" s="234">
        <v>1</v>
      </c>
      <c r="G118" s="115" t="s">
        <v>199</v>
      </c>
      <c r="H118" s="116">
        <v>40</v>
      </c>
      <c r="I118" s="114"/>
      <c r="J118" s="115"/>
      <c r="K118" s="116"/>
    </row>
    <row r="119" spans="1:11" ht="19.5" customHeight="1">
      <c r="A119" s="661"/>
      <c r="B119" s="242" t="s">
        <v>385</v>
      </c>
      <c r="C119" s="234"/>
      <c r="D119" s="115"/>
      <c r="E119" s="116"/>
      <c r="F119" s="234">
        <v>1</v>
      </c>
      <c r="G119" s="115" t="s">
        <v>199</v>
      </c>
      <c r="H119" s="116">
        <v>785</v>
      </c>
      <c r="I119" s="114"/>
      <c r="J119" s="115"/>
      <c r="K119" s="116"/>
    </row>
    <row r="120" spans="1:11" ht="19.5" customHeight="1">
      <c r="A120" s="661"/>
      <c r="B120" s="242" t="s">
        <v>386</v>
      </c>
      <c r="C120" s="234">
        <v>1</v>
      </c>
      <c r="D120" s="115" t="s">
        <v>199</v>
      </c>
      <c r="E120" s="116">
        <v>700</v>
      </c>
      <c r="F120" s="114"/>
      <c r="G120" s="115"/>
      <c r="H120" s="116"/>
      <c r="I120" s="114"/>
      <c r="J120" s="115"/>
      <c r="K120" s="116"/>
    </row>
    <row r="121" spans="1:11" ht="19.5" customHeight="1">
      <c r="A121" s="661"/>
      <c r="B121" s="242" t="s">
        <v>387</v>
      </c>
      <c r="C121" s="234"/>
      <c r="D121" s="115"/>
      <c r="E121" s="116"/>
      <c r="F121" s="114"/>
      <c r="G121" s="115"/>
      <c r="H121" s="116"/>
      <c r="I121" s="234">
        <v>1</v>
      </c>
      <c r="J121" s="115" t="s">
        <v>199</v>
      </c>
      <c r="K121" s="116">
        <v>800</v>
      </c>
    </row>
    <row r="122" spans="1:11" ht="19.5" customHeight="1">
      <c r="A122" s="661"/>
      <c r="B122" s="242" t="s">
        <v>388</v>
      </c>
      <c r="C122" s="234"/>
      <c r="D122" s="115"/>
      <c r="E122" s="96"/>
      <c r="F122" s="234">
        <v>1</v>
      </c>
      <c r="G122" s="115" t="s">
        <v>199</v>
      </c>
      <c r="H122" s="96">
        <v>800</v>
      </c>
      <c r="I122" s="243"/>
      <c r="J122" s="95"/>
      <c r="K122" s="96"/>
    </row>
    <row r="123" spans="1:11" ht="19.5" customHeight="1">
      <c r="A123" s="661"/>
      <c r="B123" s="242" t="s">
        <v>389</v>
      </c>
      <c r="C123" s="234">
        <v>1</v>
      </c>
      <c r="D123" s="115" t="s">
        <v>199</v>
      </c>
      <c r="E123" s="96">
        <v>140</v>
      </c>
      <c r="F123" s="243"/>
      <c r="G123" s="95"/>
      <c r="H123" s="96"/>
      <c r="I123" s="243"/>
      <c r="J123" s="95"/>
      <c r="K123" s="96"/>
    </row>
    <row r="124" spans="1:11" ht="27.75" customHeight="1">
      <c r="A124" s="661"/>
      <c r="B124" s="244" t="s">
        <v>390</v>
      </c>
      <c r="C124" s="234">
        <v>1</v>
      </c>
      <c r="D124" s="115" t="s">
        <v>199</v>
      </c>
      <c r="E124" s="96">
        <v>1450</v>
      </c>
      <c r="F124" s="243"/>
      <c r="G124" s="95"/>
      <c r="H124" s="116"/>
      <c r="I124" s="114"/>
      <c r="J124" s="115"/>
      <c r="K124" s="116"/>
    </row>
    <row r="125" spans="1:11" ht="19.5" customHeight="1">
      <c r="A125" s="661"/>
      <c r="B125" s="242" t="s">
        <v>391</v>
      </c>
      <c r="C125" s="234">
        <v>1</v>
      </c>
      <c r="D125" s="115" t="s">
        <v>199</v>
      </c>
      <c r="E125" s="96">
        <v>85</v>
      </c>
      <c r="F125" s="243"/>
      <c r="G125" s="95"/>
      <c r="H125" s="116"/>
      <c r="I125" s="114"/>
      <c r="J125" s="115"/>
      <c r="K125" s="116"/>
    </row>
    <row r="126" spans="1:11" ht="19.5" customHeight="1">
      <c r="A126" s="661"/>
      <c r="B126" s="242" t="s">
        <v>392</v>
      </c>
      <c r="C126" s="243">
        <v>5</v>
      </c>
      <c r="D126" s="115" t="s">
        <v>199</v>
      </c>
      <c r="E126" s="96">
        <v>8</v>
      </c>
      <c r="F126" s="243"/>
      <c r="G126" s="95"/>
      <c r="H126" s="116"/>
      <c r="I126" s="114"/>
      <c r="J126" s="115"/>
      <c r="K126" s="116"/>
    </row>
    <row r="127" spans="1:11" ht="19.5" customHeight="1">
      <c r="A127" s="661"/>
      <c r="B127" s="242" t="s">
        <v>393</v>
      </c>
      <c r="C127" s="234"/>
      <c r="D127" s="115"/>
      <c r="E127" s="116"/>
      <c r="F127" s="114"/>
      <c r="G127" s="115"/>
      <c r="H127" s="116"/>
      <c r="I127" s="234">
        <v>1</v>
      </c>
      <c r="J127" s="115" t="s">
        <v>199</v>
      </c>
      <c r="K127" s="116">
        <v>690</v>
      </c>
    </row>
    <row r="128" spans="1:11" ht="19.5" customHeight="1">
      <c r="A128" s="661"/>
      <c r="B128" s="242" t="s">
        <v>394</v>
      </c>
      <c r="C128" s="234">
        <v>1</v>
      </c>
      <c r="D128" s="115" t="s">
        <v>199</v>
      </c>
      <c r="E128" s="116">
        <v>30</v>
      </c>
      <c r="F128" s="114"/>
      <c r="G128" s="115"/>
      <c r="H128" s="116"/>
      <c r="I128" s="114"/>
      <c r="J128" s="115"/>
      <c r="K128" s="116"/>
    </row>
    <row r="129" spans="1:11" ht="19.5" customHeight="1">
      <c r="A129" s="661"/>
      <c r="B129" s="242" t="s">
        <v>395</v>
      </c>
      <c r="C129" s="234">
        <v>1</v>
      </c>
      <c r="D129" s="115" t="s">
        <v>199</v>
      </c>
      <c r="E129" s="116">
        <v>20</v>
      </c>
      <c r="F129" s="114"/>
      <c r="G129" s="115"/>
      <c r="H129" s="116"/>
      <c r="I129" s="114"/>
      <c r="J129" s="115"/>
      <c r="K129" s="116"/>
    </row>
    <row r="130" spans="1:11" ht="19.5" customHeight="1">
      <c r="A130" s="661"/>
      <c r="B130" s="329" t="s">
        <v>434</v>
      </c>
      <c r="C130" s="234"/>
      <c r="D130" s="95"/>
      <c r="E130" s="116"/>
      <c r="F130" s="114"/>
      <c r="G130" s="115"/>
      <c r="H130" s="116"/>
      <c r="I130" s="114"/>
      <c r="J130" s="115"/>
      <c r="K130" s="116"/>
    </row>
    <row r="131" spans="1:11" ht="19.5" customHeight="1">
      <c r="A131" s="661"/>
      <c r="B131" s="242" t="s">
        <v>396</v>
      </c>
      <c r="C131" s="234">
        <v>1</v>
      </c>
      <c r="D131" s="95" t="s">
        <v>199</v>
      </c>
      <c r="E131" s="116">
        <v>700</v>
      </c>
      <c r="F131" s="114"/>
      <c r="G131" s="115"/>
      <c r="H131" s="116"/>
      <c r="I131" s="114"/>
      <c r="J131" s="115"/>
      <c r="K131" s="116"/>
    </row>
    <row r="132" spans="1:11" ht="19.5" customHeight="1">
      <c r="A132" s="661"/>
      <c r="B132" s="242" t="s">
        <v>397</v>
      </c>
      <c r="C132" s="234"/>
      <c r="D132" s="95"/>
      <c r="E132" s="116"/>
      <c r="F132" s="234">
        <v>1</v>
      </c>
      <c r="G132" s="95" t="s">
        <v>199</v>
      </c>
      <c r="H132" s="116">
        <v>865</v>
      </c>
      <c r="I132" s="114"/>
      <c r="J132" s="115"/>
      <c r="K132" s="116"/>
    </row>
    <row r="133" spans="1:11" ht="19.5" customHeight="1">
      <c r="A133" s="661"/>
      <c r="B133" s="242" t="s">
        <v>398</v>
      </c>
      <c r="C133" s="234"/>
      <c r="D133" s="95"/>
      <c r="E133" s="116"/>
      <c r="F133" s="114"/>
      <c r="G133" s="115"/>
      <c r="H133" s="116"/>
      <c r="I133" s="234">
        <v>1</v>
      </c>
      <c r="J133" s="95" t="s">
        <v>199</v>
      </c>
      <c r="K133" s="116">
        <v>450</v>
      </c>
    </row>
    <row r="134" spans="1:11" ht="19.5" customHeight="1">
      <c r="A134" s="661"/>
      <c r="B134" s="242" t="s">
        <v>399</v>
      </c>
      <c r="C134" s="234"/>
      <c r="D134" s="95"/>
      <c r="E134" s="116"/>
      <c r="F134" s="234">
        <v>1</v>
      </c>
      <c r="G134" s="95" t="s">
        <v>199</v>
      </c>
      <c r="H134" s="116">
        <v>200</v>
      </c>
      <c r="I134" s="114"/>
      <c r="J134" s="115"/>
      <c r="K134" s="116"/>
    </row>
    <row r="135" spans="1:11" ht="19.5" customHeight="1">
      <c r="A135" s="661"/>
      <c r="B135" s="242" t="s">
        <v>400</v>
      </c>
      <c r="C135" s="234"/>
      <c r="D135" s="95"/>
      <c r="E135" s="116"/>
      <c r="F135" s="234">
        <v>1</v>
      </c>
      <c r="G135" s="95" t="s">
        <v>199</v>
      </c>
      <c r="H135" s="116">
        <v>550</v>
      </c>
      <c r="I135" s="114"/>
      <c r="J135" s="115"/>
      <c r="K135" s="116"/>
    </row>
    <row r="136" spans="1:11" ht="19.5" customHeight="1">
      <c r="A136" s="661"/>
      <c r="B136" s="235" t="s">
        <v>401</v>
      </c>
      <c r="C136" s="234">
        <v>5</v>
      </c>
      <c r="D136" s="95" t="s">
        <v>199</v>
      </c>
      <c r="E136" s="116">
        <v>23</v>
      </c>
      <c r="F136" s="114"/>
      <c r="G136" s="115"/>
      <c r="H136" s="116"/>
      <c r="I136" s="114"/>
      <c r="J136" s="115"/>
      <c r="K136" s="116"/>
    </row>
    <row r="137" spans="1:11" ht="19.5" customHeight="1">
      <c r="A137" s="661"/>
      <c r="B137" s="235" t="s">
        <v>402</v>
      </c>
      <c r="C137" s="234"/>
      <c r="D137" s="95"/>
      <c r="E137" s="116"/>
      <c r="F137" s="234">
        <v>1</v>
      </c>
      <c r="G137" s="95" t="s">
        <v>199</v>
      </c>
      <c r="H137" s="116">
        <v>140</v>
      </c>
      <c r="I137" s="114"/>
      <c r="J137" s="115"/>
      <c r="K137" s="116"/>
    </row>
    <row r="138" spans="1:11" ht="19.5" customHeight="1">
      <c r="A138" s="661"/>
      <c r="B138" s="245" t="s">
        <v>403</v>
      </c>
      <c r="C138" s="234">
        <v>1</v>
      </c>
      <c r="D138" s="115" t="s">
        <v>199</v>
      </c>
      <c r="E138" s="116">
        <v>200</v>
      </c>
      <c r="F138" s="234"/>
      <c r="G138" s="115"/>
      <c r="H138" s="116"/>
      <c r="I138" s="114"/>
      <c r="J138" s="115"/>
      <c r="K138" s="116"/>
    </row>
    <row r="139" spans="1:11" ht="19.5" customHeight="1" thickBot="1">
      <c r="A139" s="661"/>
      <c r="B139" s="246" t="s">
        <v>404</v>
      </c>
      <c r="C139" s="234">
        <v>1</v>
      </c>
      <c r="D139" s="115" t="s">
        <v>199</v>
      </c>
      <c r="E139" s="116">
        <v>150</v>
      </c>
      <c r="F139" s="234"/>
      <c r="G139" s="115"/>
      <c r="H139" s="116"/>
      <c r="I139" s="114"/>
      <c r="J139" s="115"/>
      <c r="K139" s="116"/>
    </row>
    <row r="140" spans="1:11" ht="19.5" customHeight="1" thickBot="1">
      <c r="A140" s="673"/>
      <c r="B140" s="81" t="s">
        <v>192</v>
      </c>
      <c r="C140" s="247">
        <f>SUM(C48:C139)</f>
        <v>73</v>
      </c>
      <c r="D140" s="107"/>
      <c r="E140" s="111">
        <f>SUM(E48:E139)</f>
        <v>4621</v>
      </c>
      <c r="F140" s="106">
        <f>SUM(F48:F139)</f>
        <v>57</v>
      </c>
      <c r="G140" s="107"/>
      <c r="H140" s="111">
        <f>SUM(H48:H139)</f>
        <v>5085.7</v>
      </c>
      <c r="I140" s="106">
        <f>SUM(I48:I139)</f>
        <v>16</v>
      </c>
      <c r="J140" s="107"/>
      <c r="K140" s="111">
        <f>SUM(K48:K139)</f>
        <v>4157.7</v>
      </c>
    </row>
    <row r="141" spans="1:11" ht="19.5" customHeight="1" thickBot="1">
      <c r="A141" s="25"/>
      <c r="B141" s="26"/>
      <c r="C141" s="27"/>
      <c r="D141" s="27"/>
      <c r="E141" s="27"/>
      <c r="F141" s="27"/>
      <c r="G141" s="27"/>
      <c r="H141" s="27"/>
      <c r="I141" s="27"/>
      <c r="J141" s="27"/>
      <c r="K141" s="28"/>
    </row>
    <row r="142" spans="1:11" ht="19.5" customHeight="1" hidden="1">
      <c r="A142" s="653" t="s">
        <v>213</v>
      </c>
      <c r="B142" s="101"/>
      <c r="C142" s="94"/>
      <c r="D142" s="92"/>
      <c r="E142" s="93"/>
      <c r="F142" s="94"/>
      <c r="G142" s="92"/>
      <c r="H142" s="93"/>
      <c r="I142" s="94"/>
      <c r="J142" s="92"/>
      <c r="K142" s="93"/>
    </row>
    <row r="143" spans="1:11" ht="19.5" customHeight="1" hidden="1">
      <c r="A143" s="654"/>
      <c r="B143" s="105"/>
      <c r="C143" s="97"/>
      <c r="D143" s="95"/>
      <c r="E143" s="96"/>
      <c r="F143" s="97"/>
      <c r="G143" s="95"/>
      <c r="H143" s="96"/>
      <c r="I143" s="97"/>
      <c r="J143" s="95"/>
      <c r="K143" s="96"/>
    </row>
    <row r="144" spans="1:11" ht="19.5" customHeight="1" hidden="1">
      <c r="A144" s="654"/>
      <c r="B144" s="102"/>
      <c r="C144" s="97"/>
      <c r="D144" s="95"/>
      <c r="E144" s="96"/>
      <c r="F144" s="97"/>
      <c r="G144" s="95"/>
      <c r="H144" s="96"/>
      <c r="I144" s="97"/>
      <c r="J144" s="95"/>
      <c r="K144" s="96"/>
    </row>
    <row r="145" spans="1:11" ht="19.5" customHeight="1" hidden="1" thickBot="1">
      <c r="A145" s="654"/>
      <c r="B145" s="103"/>
      <c r="C145" s="98"/>
      <c r="D145" s="99"/>
      <c r="E145" s="100"/>
      <c r="F145" s="97"/>
      <c r="G145" s="95"/>
      <c r="H145" s="96"/>
      <c r="I145" s="97"/>
      <c r="J145" s="95"/>
      <c r="K145" s="96"/>
    </row>
    <row r="146" spans="1:11" ht="19.5" customHeight="1" hidden="1" thickBot="1">
      <c r="A146" s="655"/>
      <c r="B146" s="81" t="s">
        <v>192</v>
      </c>
      <c r="C146" s="106">
        <f>SUM(C142:C145)</f>
        <v>0</v>
      </c>
      <c r="D146" s="107"/>
      <c r="E146" s="111">
        <f>SUM(E142:E145)</f>
        <v>0</v>
      </c>
      <c r="F146" s="106">
        <f>SUM(F142:F145)</f>
        <v>0</v>
      </c>
      <c r="G146" s="107"/>
      <c r="H146" s="111">
        <f>SUM(H142:H145)</f>
        <v>0</v>
      </c>
      <c r="I146" s="106">
        <f>SUM(I142:I145)</f>
        <v>0</v>
      </c>
      <c r="J146" s="107"/>
      <c r="K146" s="111">
        <f>SUM(K142:K145)</f>
        <v>0</v>
      </c>
    </row>
    <row r="147" spans="1:11" ht="19.5" customHeight="1" thickBot="1">
      <c r="A147" s="644" t="s">
        <v>76</v>
      </c>
      <c r="B147" s="645"/>
      <c r="C147" s="108">
        <f>C39+C46+C140+C146</f>
        <v>124</v>
      </c>
      <c r="D147" s="109"/>
      <c r="E147" s="110">
        <f>E39+E46+E140+E146</f>
        <v>4691.35</v>
      </c>
      <c r="F147" s="108">
        <f>F39+F46+F140+F146</f>
        <v>111</v>
      </c>
      <c r="G147" s="109"/>
      <c r="H147" s="110">
        <f>H39+H46+H140+H146</f>
        <v>5192.15</v>
      </c>
      <c r="I147" s="108">
        <f>I39+I46+I140+I146</f>
        <v>26</v>
      </c>
      <c r="J147" s="109"/>
      <c r="K147" s="110">
        <f>K39+K46+K140+K146</f>
        <v>4172.7</v>
      </c>
    </row>
    <row r="148" spans="1:11" ht="19.5" customHeight="1">
      <c r="A148" s="25"/>
      <c r="B148" s="26"/>
      <c r="C148" s="27"/>
      <c r="D148" s="27"/>
      <c r="E148" s="27"/>
      <c r="F148" s="27"/>
      <c r="G148" s="27"/>
      <c r="H148" s="27"/>
      <c r="I148" s="27"/>
      <c r="J148" s="27"/>
      <c r="K148" s="28"/>
    </row>
    <row r="149" spans="1:11" ht="19.5" customHeight="1" hidden="1" thickBot="1">
      <c r="A149" s="656" t="s">
        <v>187</v>
      </c>
      <c r="B149" s="657"/>
      <c r="C149" s="657"/>
      <c r="D149" s="657"/>
      <c r="E149" s="657"/>
      <c r="F149" s="657"/>
      <c r="G149" s="657"/>
      <c r="H149" s="657"/>
      <c r="I149" s="657"/>
      <c r="J149" s="657"/>
      <c r="K149" s="658"/>
    </row>
    <row r="150" spans="1:11" ht="19.5" customHeight="1" hidden="1">
      <c r="A150" s="653" t="s">
        <v>214</v>
      </c>
      <c r="B150" s="101"/>
      <c r="C150" s="94"/>
      <c r="D150" s="92"/>
      <c r="E150" s="93"/>
      <c r="F150" s="94"/>
      <c r="G150" s="92"/>
      <c r="H150" s="93"/>
      <c r="I150" s="94"/>
      <c r="J150" s="92"/>
      <c r="K150" s="93"/>
    </row>
    <row r="151" spans="1:11" ht="19.5" customHeight="1" hidden="1">
      <c r="A151" s="654"/>
      <c r="B151" s="105"/>
      <c r="C151" s="97"/>
      <c r="D151" s="95"/>
      <c r="E151" s="96"/>
      <c r="F151" s="97"/>
      <c r="G151" s="95"/>
      <c r="H151" s="96"/>
      <c r="I151" s="97"/>
      <c r="J151" s="95"/>
      <c r="K151" s="96"/>
    </row>
    <row r="152" spans="1:11" ht="19.5" customHeight="1" hidden="1">
      <c r="A152" s="654"/>
      <c r="B152" s="102"/>
      <c r="C152" s="97"/>
      <c r="D152" s="95"/>
      <c r="E152" s="96"/>
      <c r="F152" s="97"/>
      <c r="G152" s="95"/>
      <c r="H152" s="96"/>
      <c r="I152" s="97"/>
      <c r="J152" s="95"/>
      <c r="K152" s="96"/>
    </row>
    <row r="153" spans="1:11" ht="19.5" customHeight="1" hidden="1">
      <c r="A153" s="654"/>
      <c r="B153" s="102"/>
      <c r="C153" s="97"/>
      <c r="D153" s="95"/>
      <c r="E153" s="96"/>
      <c r="F153" s="97"/>
      <c r="G153" s="95"/>
      <c r="H153" s="96"/>
      <c r="I153" s="97"/>
      <c r="J153" s="95"/>
      <c r="K153" s="96"/>
    </row>
    <row r="154" spans="1:11" ht="19.5" customHeight="1" hidden="1" thickBot="1">
      <c r="A154" s="654"/>
      <c r="B154" s="103"/>
      <c r="C154" s="98"/>
      <c r="D154" s="99"/>
      <c r="E154" s="100"/>
      <c r="F154" s="97"/>
      <c r="G154" s="95"/>
      <c r="H154" s="96"/>
      <c r="I154" s="97"/>
      <c r="J154" s="95"/>
      <c r="K154" s="96"/>
    </row>
    <row r="155" spans="1:11" ht="19.5" customHeight="1" hidden="1" thickBot="1">
      <c r="A155" s="655"/>
      <c r="B155" s="81" t="s">
        <v>192</v>
      </c>
      <c r="C155" s="106">
        <f>SUM(C150:C154)</f>
        <v>0</v>
      </c>
      <c r="D155" s="107"/>
      <c r="E155" s="111">
        <f>SUM(E150:E154)</f>
        <v>0</v>
      </c>
      <c r="F155" s="106">
        <f>SUM(F150:F154)</f>
        <v>0</v>
      </c>
      <c r="G155" s="107"/>
      <c r="H155" s="111">
        <f>SUM(H150:H154)</f>
        <v>0</v>
      </c>
      <c r="I155" s="106">
        <f>SUM(I150:I154)</f>
        <v>0</v>
      </c>
      <c r="J155" s="107"/>
      <c r="K155" s="111">
        <f>SUM(K150:K154)</f>
        <v>0</v>
      </c>
    </row>
    <row r="156" spans="1:11" ht="19.5" customHeight="1" thickBot="1">
      <c r="A156" s="25"/>
      <c r="B156" s="26"/>
      <c r="C156" s="27"/>
      <c r="D156" s="27"/>
      <c r="E156" s="27"/>
      <c r="F156" s="27"/>
      <c r="G156" s="27"/>
      <c r="H156" s="27"/>
      <c r="I156" s="27"/>
      <c r="J156" s="27"/>
      <c r="K156" s="28"/>
    </row>
    <row r="157" spans="1:11" ht="19.5" customHeight="1">
      <c r="A157" s="653" t="s">
        <v>215</v>
      </c>
      <c r="B157" s="101" t="s">
        <v>405</v>
      </c>
      <c r="C157" s="94">
        <v>10</v>
      </c>
      <c r="D157" s="92" t="s">
        <v>199</v>
      </c>
      <c r="E157" s="93">
        <v>5</v>
      </c>
      <c r="F157" s="94">
        <v>25</v>
      </c>
      <c r="G157" s="92" t="s">
        <v>199</v>
      </c>
      <c r="H157" s="228">
        <v>12.5</v>
      </c>
      <c r="I157" s="94">
        <v>35</v>
      </c>
      <c r="J157" s="92" t="s">
        <v>199</v>
      </c>
      <c r="K157" s="228">
        <v>17.5</v>
      </c>
    </row>
    <row r="158" spans="1:11" ht="19.5" customHeight="1">
      <c r="A158" s="654"/>
      <c r="B158" s="105" t="s">
        <v>406</v>
      </c>
      <c r="C158" s="97">
        <v>20</v>
      </c>
      <c r="D158" s="95" t="s">
        <v>199</v>
      </c>
      <c r="E158" s="96">
        <v>70</v>
      </c>
      <c r="F158" s="97">
        <v>20</v>
      </c>
      <c r="G158" s="95" t="s">
        <v>199</v>
      </c>
      <c r="H158" s="96">
        <v>70</v>
      </c>
      <c r="I158" s="97">
        <v>10</v>
      </c>
      <c r="J158" s="95" t="s">
        <v>199</v>
      </c>
      <c r="K158" s="96">
        <v>35</v>
      </c>
    </row>
    <row r="159" spans="1:11" ht="19.5" customHeight="1">
      <c r="A159" s="654"/>
      <c r="B159" s="102" t="s">
        <v>407</v>
      </c>
      <c r="C159" s="97">
        <v>10</v>
      </c>
      <c r="D159" s="95" t="s">
        <v>170</v>
      </c>
      <c r="E159" s="96">
        <v>15</v>
      </c>
      <c r="F159" s="97">
        <v>20</v>
      </c>
      <c r="G159" s="95" t="s">
        <v>170</v>
      </c>
      <c r="H159" s="96">
        <v>30</v>
      </c>
      <c r="I159" s="97">
        <v>20</v>
      </c>
      <c r="J159" s="95" t="s">
        <v>170</v>
      </c>
      <c r="K159" s="96">
        <v>30</v>
      </c>
    </row>
    <row r="160" spans="1:11" ht="19.5" customHeight="1">
      <c r="A160" s="654"/>
      <c r="B160" s="102" t="s">
        <v>408</v>
      </c>
      <c r="C160" s="97">
        <v>20</v>
      </c>
      <c r="D160" s="95" t="s">
        <v>199</v>
      </c>
      <c r="E160" s="96">
        <v>64</v>
      </c>
      <c r="F160" s="97">
        <v>20</v>
      </c>
      <c r="G160" s="95" t="s">
        <v>199</v>
      </c>
      <c r="H160" s="96">
        <v>44</v>
      </c>
      <c r="I160" s="97">
        <v>20</v>
      </c>
      <c r="J160" s="95" t="s">
        <v>199</v>
      </c>
      <c r="K160" s="96">
        <v>25</v>
      </c>
    </row>
    <row r="161" spans="1:11" ht="19.5" customHeight="1" thickBot="1">
      <c r="A161" s="654"/>
      <c r="B161" s="103"/>
      <c r="C161" s="98"/>
      <c r="D161" s="99"/>
      <c r="E161" s="100"/>
      <c r="F161" s="97"/>
      <c r="G161" s="95"/>
      <c r="H161" s="96"/>
      <c r="I161" s="97"/>
      <c r="J161" s="95"/>
      <c r="K161" s="96"/>
    </row>
    <row r="162" spans="1:11" ht="19.5" customHeight="1" thickBot="1">
      <c r="A162" s="655"/>
      <c r="B162" s="81" t="s">
        <v>192</v>
      </c>
      <c r="C162" s="106">
        <f>SUM(C157:C161)</f>
        <v>60</v>
      </c>
      <c r="D162" s="107"/>
      <c r="E162" s="111">
        <v>154</v>
      </c>
      <c r="F162" s="106">
        <f>SUM(F157:F161)</f>
        <v>85</v>
      </c>
      <c r="G162" s="107"/>
      <c r="H162" s="111">
        <v>157</v>
      </c>
      <c r="I162" s="106">
        <f>SUM(I157:I161)</f>
        <v>85</v>
      </c>
      <c r="J162" s="107"/>
      <c r="K162" s="111">
        <v>107</v>
      </c>
    </row>
    <row r="163" spans="1:11" ht="19.5" customHeight="1" thickBot="1">
      <c r="A163" s="644" t="s">
        <v>104</v>
      </c>
      <c r="B163" s="645" t="s">
        <v>34</v>
      </c>
      <c r="C163" s="108">
        <f>C155+C162</f>
        <v>60</v>
      </c>
      <c r="D163" s="109"/>
      <c r="E163" s="110">
        <f>E155+E162</f>
        <v>154</v>
      </c>
      <c r="F163" s="108">
        <f>F155+F162</f>
        <v>85</v>
      </c>
      <c r="G163" s="109"/>
      <c r="H163" s="110">
        <f>H155+H162</f>
        <v>157</v>
      </c>
      <c r="I163" s="108">
        <f>I155+I162</f>
        <v>85</v>
      </c>
      <c r="J163" s="109"/>
      <c r="K163" s="110">
        <f>K155+K162</f>
        <v>107</v>
      </c>
    </row>
    <row r="164" spans="1:11" ht="19.5" customHeight="1">
      <c r="A164" s="25"/>
      <c r="B164" s="26"/>
      <c r="C164" s="27"/>
      <c r="D164" s="27"/>
      <c r="E164" s="27"/>
      <c r="F164" s="27"/>
      <c r="G164" s="27"/>
      <c r="H164" s="27"/>
      <c r="I164" s="27"/>
      <c r="J164" s="27"/>
      <c r="K164" s="28"/>
    </row>
    <row r="165" spans="1:11" ht="19.5" customHeight="1" hidden="1" thickBot="1">
      <c r="A165" s="656" t="s">
        <v>111</v>
      </c>
      <c r="B165" s="657"/>
      <c r="C165" s="657"/>
      <c r="D165" s="657"/>
      <c r="E165" s="657"/>
      <c r="F165" s="657"/>
      <c r="G165" s="657"/>
      <c r="H165" s="657"/>
      <c r="I165" s="657"/>
      <c r="J165" s="657"/>
      <c r="K165" s="658"/>
    </row>
    <row r="166" spans="1:11" ht="19.5" customHeight="1" hidden="1">
      <c r="A166" s="653" t="s">
        <v>216</v>
      </c>
      <c r="B166" s="101"/>
      <c r="C166" s="94"/>
      <c r="D166" s="92"/>
      <c r="E166" s="93"/>
      <c r="F166" s="94"/>
      <c r="G166" s="92"/>
      <c r="H166" s="93"/>
      <c r="I166" s="94"/>
      <c r="J166" s="92"/>
      <c r="K166" s="93"/>
    </row>
    <row r="167" spans="1:11" ht="19.5" customHeight="1" hidden="1">
      <c r="A167" s="654"/>
      <c r="B167" s="105"/>
      <c r="C167" s="97"/>
      <c r="D167" s="95"/>
      <c r="E167" s="96"/>
      <c r="F167" s="97"/>
      <c r="G167" s="95"/>
      <c r="H167" s="96"/>
      <c r="I167" s="97"/>
      <c r="J167" s="95"/>
      <c r="K167" s="96"/>
    </row>
    <row r="168" spans="1:11" ht="19.5" customHeight="1" hidden="1">
      <c r="A168" s="654"/>
      <c r="B168" s="102"/>
      <c r="C168" s="97"/>
      <c r="D168" s="95"/>
      <c r="E168" s="96"/>
      <c r="F168" s="97"/>
      <c r="G168" s="95"/>
      <c r="H168" s="96"/>
      <c r="I168" s="97"/>
      <c r="J168" s="95"/>
      <c r="K168" s="96"/>
    </row>
    <row r="169" spans="1:11" ht="19.5" customHeight="1" hidden="1">
      <c r="A169" s="654"/>
      <c r="B169" s="102"/>
      <c r="C169" s="97"/>
      <c r="D169" s="95"/>
      <c r="E169" s="96"/>
      <c r="F169" s="97"/>
      <c r="G169" s="95"/>
      <c r="H169" s="96"/>
      <c r="I169" s="97"/>
      <c r="J169" s="95"/>
      <c r="K169" s="96"/>
    </row>
    <row r="170" spans="1:11" ht="19.5" customHeight="1" hidden="1" thickBot="1">
      <c r="A170" s="654"/>
      <c r="B170" s="103"/>
      <c r="C170" s="98"/>
      <c r="D170" s="99"/>
      <c r="E170" s="100"/>
      <c r="F170" s="97"/>
      <c r="G170" s="95"/>
      <c r="H170" s="96"/>
      <c r="I170" s="97"/>
      <c r="J170" s="95"/>
      <c r="K170" s="96"/>
    </row>
    <row r="171" spans="1:11" ht="19.5" customHeight="1" hidden="1" thickBot="1">
      <c r="A171" s="655"/>
      <c r="B171" s="81" t="s">
        <v>192</v>
      </c>
      <c r="C171" s="106">
        <f>SUM(C166:C170)</f>
        <v>0</v>
      </c>
      <c r="D171" s="107"/>
      <c r="E171" s="111">
        <f>SUM(E166:E170)</f>
        <v>0</v>
      </c>
      <c r="F171" s="106">
        <f>SUM(F166:F170)</f>
        <v>0</v>
      </c>
      <c r="G171" s="107"/>
      <c r="H171" s="111">
        <f>SUM(H166:H170)</f>
        <v>0</v>
      </c>
      <c r="I171" s="106">
        <f>SUM(I166:I170)</f>
        <v>0</v>
      </c>
      <c r="J171" s="107"/>
      <c r="K171" s="111">
        <f>SUM(K166:K170)</f>
        <v>0</v>
      </c>
    </row>
    <row r="172" spans="1:11" ht="19.5" customHeight="1" hidden="1" thickBot="1">
      <c r="A172" s="25"/>
      <c r="B172" s="26"/>
      <c r="C172" s="27"/>
      <c r="D172" s="27"/>
      <c r="E172" s="27"/>
      <c r="F172" s="27"/>
      <c r="G172" s="27"/>
      <c r="H172" s="27"/>
      <c r="I172" s="27"/>
      <c r="J172" s="27"/>
      <c r="K172" s="28"/>
    </row>
    <row r="173" spans="1:11" ht="19.5" customHeight="1" hidden="1">
      <c r="A173" s="653" t="s">
        <v>217</v>
      </c>
      <c r="B173" s="101"/>
      <c r="C173" s="94"/>
      <c r="D173" s="92"/>
      <c r="E173" s="93"/>
      <c r="F173" s="94"/>
      <c r="G173" s="92"/>
      <c r="H173" s="93"/>
      <c r="I173" s="94"/>
      <c r="J173" s="92"/>
      <c r="K173" s="93"/>
    </row>
    <row r="174" spans="1:11" ht="19.5" customHeight="1" hidden="1">
      <c r="A174" s="654"/>
      <c r="B174" s="105"/>
      <c r="C174" s="97"/>
      <c r="D174" s="95"/>
      <c r="E174" s="96"/>
      <c r="F174" s="97"/>
      <c r="G174" s="95"/>
      <c r="H174" s="96"/>
      <c r="I174" s="97"/>
      <c r="J174" s="95"/>
      <c r="K174" s="96"/>
    </row>
    <row r="175" spans="1:11" ht="19.5" customHeight="1" hidden="1">
      <c r="A175" s="654"/>
      <c r="B175" s="102"/>
      <c r="C175" s="97"/>
      <c r="D175" s="95"/>
      <c r="E175" s="96"/>
      <c r="F175" s="97"/>
      <c r="G175" s="95"/>
      <c r="H175" s="96"/>
      <c r="I175" s="97"/>
      <c r="J175" s="95"/>
      <c r="K175" s="96"/>
    </row>
    <row r="176" spans="1:11" ht="19.5" customHeight="1" hidden="1">
      <c r="A176" s="654"/>
      <c r="B176" s="102"/>
      <c r="C176" s="97"/>
      <c r="D176" s="95"/>
      <c r="E176" s="96"/>
      <c r="F176" s="97"/>
      <c r="G176" s="95"/>
      <c r="H176" s="96"/>
      <c r="I176" s="97"/>
      <c r="J176" s="95"/>
      <c r="K176" s="96"/>
    </row>
    <row r="177" spans="1:11" ht="19.5" customHeight="1" hidden="1" thickBot="1">
      <c r="A177" s="654"/>
      <c r="B177" s="103"/>
      <c r="C177" s="98"/>
      <c r="D177" s="99"/>
      <c r="E177" s="100"/>
      <c r="F177" s="97"/>
      <c r="G177" s="95"/>
      <c r="H177" s="96"/>
      <c r="I177" s="97"/>
      <c r="J177" s="95"/>
      <c r="K177" s="96"/>
    </row>
    <row r="178" spans="1:11" ht="19.5" customHeight="1" hidden="1" thickBot="1">
      <c r="A178" s="655"/>
      <c r="B178" s="81" t="s">
        <v>192</v>
      </c>
      <c r="C178" s="106">
        <f>SUM(C173:C177)</f>
        <v>0</v>
      </c>
      <c r="D178" s="107"/>
      <c r="E178" s="111">
        <f>SUM(E173:E177)</f>
        <v>0</v>
      </c>
      <c r="F178" s="106">
        <f>SUM(F173:F177)</f>
        <v>0</v>
      </c>
      <c r="G178" s="107"/>
      <c r="H178" s="111">
        <f>SUM(H173:H177)</f>
        <v>0</v>
      </c>
      <c r="I178" s="106">
        <f>SUM(I173:I177)</f>
        <v>0</v>
      </c>
      <c r="J178" s="107"/>
      <c r="K178" s="111">
        <f>SUM(K173:K177)</f>
        <v>0</v>
      </c>
    </row>
    <row r="179" spans="1:11" ht="19.5" customHeight="1" hidden="1" thickBot="1">
      <c r="A179" s="25"/>
      <c r="B179" s="26"/>
      <c r="C179" s="27"/>
      <c r="D179" s="27"/>
      <c r="E179" s="27"/>
      <c r="F179" s="27"/>
      <c r="G179" s="27"/>
      <c r="H179" s="27"/>
      <c r="I179" s="27"/>
      <c r="J179" s="27"/>
      <c r="K179" s="28"/>
    </row>
    <row r="180" spans="1:11" ht="19.5" customHeight="1" hidden="1">
      <c r="A180" s="653" t="s">
        <v>218</v>
      </c>
      <c r="B180" s="101"/>
      <c r="C180" s="94"/>
      <c r="D180" s="92"/>
      <c r="E180" s="93"/>
      <c r="F180" s="94"/>
      <c r="G180" s="92"/>
      <c r="H180" s="93"/>
      <c r="I180" s="94"/>
      <c r="J180" s="92"/>
      <c r="K180" s="93"/>
    </row>
    <row r="181" spans="1:11" ht="19.5" customHeight="1" hidden="1">
      <c r="A181" s="654"/>
      <c r="B181" s="105"/>
      <c r="C181" s="97"/>
      <c r="D181" s="95"/>
      <c r="E181" s="96"/>
      <c r="F181" s="97"/>
      <c r="G181" s="95"/>
      <c r="H181" s="96"/>
      <c r="I181" s="97"/>
      <c r="J181" s="95"/>
      <c r="K181" s="96"/>
    </row>
    <row r="182" spans="1:11" ht="19.5" customHeight="1" hidden="1">
      <c r="A182" s="654"/>
      <c r="B182" s="102"/>
      <c r="C182" s="97"/>
      <c r="D182" s="95"/>
      <c r="E182" s="96"/>
      <c r="F182" s="97"/>
      <c r="G182" s="95"/>
      <c r="H182" s="96"/>
      <c r="I182" s="97"/>
      <c r="J182" s="95"/>
      <c r="K182" s="96"/>
    </row>
    <row r="183" spans="1:11" ht="19.5" customHeight="1" hidden="1">
      <c r="A183" s="654"/>
      <c r="B183" s="102"/>
      <c r="C183" s="97"/>
      <c r="D183" s="95"/>
      <c r="E183" s="96"/>
      <c r="F183" s="97"/>
      <c r="G183" s="95"/>
      <c r="H183" s="96"/>
      <c r="I183" s="97"/>
      <c r="J183" s="95"/>
      <c r="K183" s="96"/>
    </row>
    <row r="184" spans="1:11" ht="19.5" customHeight="1" hidden="1" thickBot="1">
      <c r="A184" s="654"/>
      <c r="B184" s="103"/>
      <c r="C184" s="98"/>
      <c r="D184" s="99"/>
      <c r="E184" s="100"/>
      <c r="F184" s="97"/>
      <c r="G184" s="95"/>
      <c r="H184" s="96"/>
      <c r="I184" s="97"/>
      <c r="J184" s="95"/>
      <c r="K184" s="96"/>
    </row>
    <row r="185" spans="1:11" ht="19.5" customHeight="1" hidden="1" thickBot="1">
      <c r="A185" s="655"/>
      <c r="B185" s="81" t="s">
        <v>192</v>
      </c>
      <c r="C185" s="106">
        <f>SUM(C180:C184)</f>
        <v>0</v>
      </c>
      <c r="D185" s="107"/>
      <c r="E185" s="111">
        <f>SUM(E180:E184)</f>
        <v>0</v>
      </c>
      <c r="F185" s="106">
        <f>SUM(F180:F184)</f>
        <v>0</v>
      </c>
      <c r="G185" s="107"/>
      <c r="H185" s="111">
        <f>SUM(H180:H184)</f>
        <v>0</v>
      </c>
      <c r="I185" s="106">
        <f>SUM(I180:I184)</f>
        <v>0</v>
      </c>
      <c r="J185" s="107"/>
      <c r="K185" s="111">
        <f>SUM(K180:K184)</f>
        <v>0</v>
      </c>
    </row>
    <row r="186" spans="1:11" ht="19.5" customHeight="1" hidden="1" thickBot="1">
      <c r="A186" s="25"/>
      <c r="B186" s="26"/>
      <c r="C186" s="27"/>
      <c r="D186" s="27"/>
      <c r="E186" s="27"/>
      <c r="F186" s="27"/>
      <c r="G186" s="27"/>
      <c r="H186" s="27"/>
      <c r="I186" s="27"/>
      <c r="J186" s="27"/>
      <c r="K186" s="28"/>
    </row>
    <row r="187" spans="1:11" ht="19.5" customHeight="1" hidden="1">
      <c r="A187" s="653" t="s">
        <v>219</v>
      </c>
      <c r="B187" s="101"/>
      <c r="C187" s="94"/>
      <c r="D187" s="92"/>
      <c r="E187" s="93"/>
      <c r="F187" s="94"/>
      <c r="G187" s="92"/>
      <c r="H187" s="93"/>
      <c r="I187" s="94"/>
      <c r="J187" s="92"/>
      <c r="K187" s="93"/>
    </row>
    <row r="188" spans="1:11" ht="19.5" customHeight="1" hidden="1">
      <c r="A188" s="654"/>
      <c r="B188" s="105"/>
      <c r="C188" s="97"/>
      <c r="D188" s="95"/>
      <c r="E188" s="96"/>
      <c r="F188" s="97"/>
      <c r="G188" s="95"/>
      <c r="H188" s="96"/>
      <c r="I188" s="97"/>
      <c r="J188" s="95"/>
      <c r="K188" s="96"/>
    </row>
    <row r="189" spans="1:11" ht="19.5" customHeight="1" hidden="1">
      <c r="A189" s="654"/>
      <c r="B189" s="105"/>
      <c r="C189" s="97"/>
      <c r="D189" s="95"/>
      <c r="E189" s="96"/>
      <c r="F189" s="97"/>
      <c r="G189" s="95"/>
      <c r="H189" s="96"/>
      <c r="I189" s="97"/>
      <c r="J189" s="95"/>
      <c r="K189" s="96"/>
    </row>
    <row r="190" spans="1:11" ht="19.5" customHeight="1" hidden="1">
      <c r="A190" s="654"/>
      <c r="B190" s="102"/>
      <c r="C190" s="97"/>
      <c r="D190" s="95"/>
      <c r="E190" s="96"/>
      <c r="F190" s="97"/>
      <c r="G190" s="95"/>
      <c r="H190" s="96"/>
      <c r="I190" s="97"/>
      <c r="J190" s="95"/>
      <c r="K190" s="96"/>
    </row>
    <row r="191" spans="1:11" ht="19.5" customHeight="1" hidden="1" thickBot="1">
      <c r="A191" s="654"/>
      <c r="B191" s="103"/>
      <c r="C191" s="98"/>
      <c r="D191" s="99"/>
      <c r="E191" s="100"/>
      <c r="F191" s="97"/>
      <c r="G191" s="95"/>
      <c r="H191" s="96"/>
      <c r="I191" s="97"/>
      <c r="J191" s="95"/>
      <c r="K191" s="96"/>
    </row>
    <row r="192" spans="1:11" ht="19.5" customHeight="1" hidden="1" thickBot="1">
      <c r="A192" s="655"/>
      <c r="B192" s="81" t="s">
        <v>192</v>
      </c>
      <c r="C192" s="106">
        <f>SUM(C187:C191)</f>
        <v>0</v>
      </c>
      <c r="D192" s="107"/>
      <c r="E192" s="111">
        <f>SUM(E187:E191)</f>
        <v>0</v>
      </c>
      <c r="F192" s="106">
        <f>SUM(F187:F191)</f>
        <v>0</v>
      </c>
      <c r="G192" s="107"/>
      <c r="H192" s="111">
        <f>SUM(H187:H191)</f>
        <v>0</v>
      </c>
      <c r="I192" s="106">
        <f>SUM(I187:I191)</f>
        <v>0</v>
      </c>
      <c r="J192" s="107"/>
      <c r="K192" s="111">
        <f>SUM(K187:K191)</f>
        <v>0</v>
      </c>
    </row>
    <row r="193" spans="1:11" ht="19.5" customHeight="1" hidden="1" thickBot="1">
      <c r="A193" s="25"/>
      <c r="B193" s="26"/>
      <c r="C193" s="27"/>
      <c r="D193" s="27"/>
      <c r="E193" s="27"/>
      <c r="F193" s="27"/>
      <c r="G193" s="27"/>
      <c r="H193" s="27"/>
      <c r="I193" s="27"/>
      <c r="J193" s="27"/>
      <c r="K193" s="28"/>
    </row>
    <row r="194" spans="1:11" ht="19.5" customHeight="1" hidden="1">
      <c r="A194" s="653" t="s">
        <v>220</v>
      </c>
      <c r="B194" s="101"/>
      <c r="C194" s="94"/>
      <c r="D194" s="92"/>
      <c r="E194" s="93"/>
      <c r="F194" s="94"/>
      <c r="G194" s="92"/>
      <c r="H194" s="93"/>
      <c r="I194" s="94"/>
      <c r="J194" s="92"/>
      <c r="K194" s="93"/>
    </row>
    <row r="195" spans="1:11" ht="19.5" customHeight="1" hidden="1">
      <c r="A195" s="654"/>
      <c r="B195" s="105"/>
      <c r="C195" s="97"/>
      <c r="D195" s="95"/>
      <c r="E195" s="96"/>
      <c r="F195" s="97"/>
      <c r="G195" s="95"/>
      <c r="H195" s="96"/>
      <c r="I195" s="97"/>
      <c r="J195" s="95"/>
      <c r="K195" s="96"/>
    </row>
    <row r="196" spans="1:11" ht="19.5" customHeight="1" hidden="1">
      <c r="A196" s="654"/>
      <c r="B196" s="105"/>
      <c r="C196" s="97"/>
      <c r="D196" s="95"/>
      <c r="E196" s="96"/>
      <c r="F196" s="97"/>
      <c r="G196" s="95"/>
      <c r="H196" s="96"/>
      <c r="I196" s="97"/>
      <c r="J196" s="95"/>
      <c r="K196" s="96"/>
    </row>
    <row r="197" spans="1:11" ht="19.5" customHeight="1" hidden="1">
      <c r="A197" s="654"/>
      <c r="B197" s="102"/>
      <c r="C197" s="97"/>
      <c r="D197" s="95"/>
      <c r="E197" s="96"/>
      <c r="F197" s="97"/>
      <c r="G197" s="95"/>
      <c r="H197" s="96"/>
      <c r="I197" s="97"/>
      <c r="J197" s="95"/>
      <c r="K197" s="96"/>
    </row>
    <row r="198" spans="1:11" ht="19.5" customHeight="1" hidden="1" thickBot="1">
      <c r="A198" s="654"/>
      <c r="B198" s="103"/>
      <c r="C198" s="98"/>
      <c r="D198" s="99"/>
      <c r="E198" s="100"/>
      <c r="F198" s="97"/>
      <c r="G198" s="95"/>
      <c r="H198" s="96"/>
      <c r="I198" s="97"/>
      <c r="J198" s="95"/>
      <c r="K198" s="96"/>
    </row>
    <row r="199" spans="1:11" ht="19.5" customHeight="1" hidden="1" thickBot="1">
      <c r="A199" s="655"/>
      <c r="B199" s="81" t="s">
        <v>192</v>
      </c>
      <c r="C199" s="106">
        <f>SUM(C194:C198)</f>
        <v>0</v>
      </c>
      <c r="D199" s="107"/>
      <c r="E199" s="111">
        <f>SUM(E194:E198)</f>
        <v>0</v>
      </c>
      <c r="F199" s="106">
        <f>SUM(F194:F198)</f>
        <v>0</v>
      </c>
      <c r="G199" s="107"/>
      <c r="H199" s="111">
        <f>SUM(H194:H198)</f>
        <v>0</v>
      </c>
      <c r="I199" s="106">
        <f>SUM(I194:I198)</f>
        <v>0</v>
      </c>
      <c r="J199" s="107"/>
      <c r="K199" s="111">
        <f>SUM(K194:K198)</f>
        <v>0</v>
      </c>
    </row>
    <row r="200" spans="1:11" ht="19.5" customHeight="1" hidden="1" thickBot="1">
      <c r="A200" s="644" t="s">
        <v>112</v>
      </c>
      <c r="B200" s="645"/>
      <c r="C200" s="108">
        <f>C171+C178+C185+C192+C199</f>
        <v>0</v>
      </c>
      <c r="D200" s="109"/>
      <c r="E200" s="110">
        <f>E171+E178+E185+E192+E199</f>
        <v>0</v>
      </c>
      <c r="F200" s="108">
        <f>F171+F178+F185+F192+F199</f>
        <v>0</v>
      </c>
      <c r="G200" s="109"/>
      <c r="H200" s="110">
        <f>H171+H178+H185+H192+H199</f>
        <v>0</v>
      </c>
      <c r="I200" s="108">
        <f>I171+I178+I185+I192+I199</f>
        <v>0</v>
      </c>
      <c r="J200" s="109"/>
      <c r="K200" s="110">
        <f>K171+K178+K185+K192+K199</f>
        <v>0</v>
      </c>
    </row>
    <row r="201" spans="1:11" ht="19.5" customHeight="1" thickBot="1">
      <c r="A201" s="25"/>
      <c r="B201" s="26"/>
      <c r="C201" s="27"/>
      <c r="D201" s="27"/>
      <c r="E201" s="27"/>
      <c r="F201" s="27"/>
      <c r="G201" s="27"/>
      <c r="H201" s="27"/>
      <c r="I201" s="27"/>
      <c r="J201" s="27"/>
      <c r="K201" s="28"/>
    </row>
    <row r="202" spans="1:11" ht="19.5" customHeight="1" thickBot="1">
      <c r="A202" s="662" t="s">
        <v>105</v>
      </c>
      <c r="B202" s="663"/>
      <c r="C202" s="330">
        <f>C31+C147+C163+C200</f>
        <v>185</v>
      </c>
      <c r="D202" s="331"/>
      <c r="E202" s="332">
        <f>E31+E147+E163+E200</f>
        <v>4865.35</v>
      </c>
      <c r="F202" s="330">
        <f>F31+F147+F163+F200</f>
        <v>197</v>
      </c>
      <c r="G202" s="331"/>
      <c r="H202" s="332">
        <f>H31+H147+H163+H200</f>
        <v>5369.15</v>
      </c>
      <c r="I202" s="330">
        <f>I31+I147+I163+I200</f>
        <v>112</v>
      </c>
      <c r="J202" s="331"/>
      <c r="K202" s="332">
        <f>K31+K147+K163+K200</f>
        <v>4299.7</v>
      </c>
    </row>
    <row r="203" spans="1:11" ht="19.5" customHeight="1" thickBot="1">
      <c r="A203" s="25"/>
      <c r="B203" s="26"/>
      <c r="C203" s="27"/>
      <c r="D203" s="27"/>
      <c r="E203" s="27"/>
      <c r="F203" s="27"/>
      <c r="G203" s="27"/>
      <c r="H203" s="27"/>
      <c r="I203" s="27"/>
      <c r="J203" s="27"/>
      <c r="K203" s="28"/>
    </row>
    <row r="204" spans="1:11" ht="19.5" customHeight="1">
      <c r="A204" s="664" t="s">
        <v>106</v>
      </c>
      <c r="B204" s="665"/>
      <c r="C204" s="665"/>
      <c r="D204" s="665"/>
      <c r="E204" s="665"/>
      <c r="F204" s="665"/>
      <c r="G204" s="665"/>
      <c r="H204" s="665"/>
      <c r="I204" s="665"/>
      <c r="J204" s="665"/>
      <c r="K204" s="666"/>
    </row>
    <row r="205" spans="1:11" ht="19.5" customHeight="1" hidden="1" thickBot="1">
      <c r="A205" s="670" t="s">
        <v>176</v>
      </c>
      <c r="B205" s="671"/>
      <c r="C205" s="671"/>
      <c r="D205" s="671"/>
      <c r="E205" s="671"/>
      <c r="F205" s="671"/>
      <c r="G205" s="671"/>
      <c r="H205" s="671"/>
      <c r="I205" s="671"/>
      <c r="J205" s="671"/>
      <c r="K205" s="672"/>
    </row>
    <row r="206" spans="1:11" ht="19.5" customHeight="1" hidden="1">
      <c r="A206" s="660" t="s">
        <v>234</v>
      </c>
      <c r="B206" s="248"/>
      <c r="C206" s="232"/>
      <c r="D206" s="92"/>
      <c r="E206" s="93"/>
      <c r="F206" s="94"/>
      <c r="G206" s="92"/>
      <c r="H206" s="93"/>
      <c r="I206" s="94"/>
      <c r="J206" s="92"/>
      <c r="K206" s="93"/>
    </row>
    <row r="207" spans="1:11" ht="19.5" customHeight="1" hidden="1">
      <c r="A207" s="661"/>
      <c r="B207" s="249"/>
      <c r="C207" s="243"/>
      <c r="D207" s="95"/>
      <c r="E207" s="96"/>
      <c r="F207" s="97"/>
      <c r="G207" s="95"/>
      <c r="H207" s="96"/>
      <c r="I207" s="97"/>
      <c r="J207" s="95"/>
      <c r="K207" s="96"/>
    </row>
    <row r="208" spans="1:11" ht="19.5" customHeight="1" hidden="1">
      <c r="A208" s="654"/>
      <c r="B208" s="105"/>
      <c r="C208" s="97"/>
      <c r="D208" s="95"/>
      <c r="E208" s="96"/>
      <c r="F208" s="97"/>
      <c r="G208" s="95"/>
      <c r="H208" s="96"/>
      <c r="I208" s="97"/>
      <c r="J208" s="95"/>
      <c r="K208" s="96"/>
    </row>
    <row r="209" spans="1:11" ht="19.5" customHeight="1" hidden="1">
      <c r="A209" s="654"/>
      <c r="B209" s="102"/>
      <c r="C209" s="97"/>
      <c r="D209" s="95"/>
      <c r="E209" s="96"/>
      <c r="F209" s="97"/>
      <c r="G209" s="95"/>
      <c r="H209" s="96"/>
      <c r="I209" s="97"/>
      <c r="J209" s="95"/>
      <c r="K209" s="96"/>
    </row>
    <row r="210" spans="1:11" ht="19.5" customHeight="1" hidden="1" thickBot="1">
      <c r="A210" s="654"/>
      <c r="B210" s="103"/>
      <c r="C210" s="98"/>
      <c r="D210" s="99"/>
      <c r="E210" s="100"/>
      <c r="F210" s="97"/>
      <c r="G210" s="95"/>
      <c r="H210" s="96"/>
      <c r="I210" s="97"/>
      <c r="J210" s="95"/>
      <c r="K210" s="96"/>
    </row>
    <row r="211" spans="1:11" ht="19.5" customHeight="1" hidden="1" thickBot="1">
      <c r="A211" s="655"/>
      <c r="B211" s="81" t="s">
        <v>192</v>
      </c>
      <c r="C211" s="106">
        <f>SUM(C206:C210)</f>
        <v>0</v>
      </c>
      <c r="D211" s="107"/>
      <c r="E211" s="111">
        <f>SUM(E206:E210)</f>
        <v>0</v>
      </c>
      <c r="F211" s="106">
        <f>SUM(F206:F210)</f>
        <v>0</v>
      </c>
      <c r="G211" s="107"/>
      <c r="H211" s="111">
        <f>SUM(H206:H210)</f>
        <v>0</v>
      </c>
      <c r="I211" s="106">
        <f>SUM(I206:I210)</f>
        <v>0</v>
      </c>
      <c r="J211" s="107"/>
      <c r="K211" s="111">
        <f>SUM(K206:K210)</f>
        <v>0</v>
      </c>
    </row>
    <row r="212" spans="1:11" ht="19.5" customHeight="1" thickBot="1">
      <c r="A212" s="25"/>
      <c r="B212" s="26"/>
      <c r="C212" s="27"/>
      <c r="D212" s="27"/>
      <c r="E212" s="27"/>
      <c r="F212" s="27"/>
      <c r="G212" s="27"/>
      <c r="H212" s="27"/>
      <c r="I212" s="27"/>
      <c r="J212" s="27"/>
      <c r="K212" s="28"/>
    </row>
    <row r="213" spans="1:11" ht="19.5" customHeight="1">
      <c r="A213" s="653" t="s">
        <v>235</v>
      </c>
      <c r="B213" s="101" t="s">
        <v>409</v>
      </c>
      <c r="C213" s="94">
        <v>1</v>
      </c>
      <c r="D213" s="92" t="s">
        <v>280</v>
      </c>
      <c r="E213" s="93">
        <v>100</v>
      </c>
      <c r="F213" s="94"/>
      <c r="G213" s="92"/>
      <c r="H213" s="93"/>
      <c r="I213" s="94"/>
      <c r="J213" s="92"/>
      <c r="K213" s="93"/>
    </row>
    <row r="214" spans="1:11" ht="19.5" customHeight="1" hidden="1">
      <c r="A214" s="654"/>
      <c r="B214" s="105"/>
      <c r="C214" s="97"/>
      <c r="D214" s="95"/>
      <c r="E214" s="96"/>
      <c r="F214" s="97"/>
      <c r="G214" s="95"/>
      <c r="H214" s="96"/>
      <c r="I214" s="97"/>
      <c r="J214" s="95"/>
      <c r="K214" s="96"/>
    </row>
    <row r="215" spans="1:11" ht="19.5" customHeight="1" hidden="1">
      <c r="A215" s="654"/>
      <c r="B215" s="105"/>
      <c r="C215" s="97"/>
      <c r="D215" s="95"/>
      <c r="E215" s="96"/>
      <c r="F215" s="97"/>
      <c r="G215" s="95"/>
      <c r="H215" s="96"/>
      <c r="I215" s="97"/>
      <c r="J215" s="95"/>
      <c r="K215" s="96"/>
    </row>
    <row r="216" spans="1:11" ht="19.5" customHeight="1" hidden="1">
      <c r="A216" s="654"/>
      <c r="B216" s="102"/>
      <c r="C216" s="97"/>
      <c r="D216" s="95"/>
      <c r="E216" s="96"/>
      <c r="F216" s="97"/>
      <c r="G216" s="95"/>
      <c r="H216" s="96"/>
      <c r="I216" s="97"/>
      <c r="J216" s="95"/>
      <c r="K216" s="96"/>
    </row>
    <row r="217" spans="1:11" ht="19.5" customHeight="1" thickBot="1">
      <c r="A217" s="654"/>
      <c r="B217" s="103"/>
      <c r="C217" s="98"/>
      <c r="D217" s="99"/>
      <c r="E217" s="100"/>
      <c r="F217" s="97"/>
      <c r="G217" s="95"/>
      <c r="H217" s="96"/>
      <c r="I217" s="97"/>
      <c r="J217" s="95"/>
      <c r="K217" s="96"/>
    </row>
    <row r="218" spans="1:11" ht="19.5" customHeight="1" thickBot="1">
      <c r="A218" s="655"/>
      <c r="B218" s="81" t="s">
        <v>192</v>
      </c>
      <c r="C218" s="106">
        <f>SUM(C213:C217)</f>
        <v>1</v>
      </c>
      <c r="D218" s="107"/>
      <c r="E218" s="111">
        <f>SUM(E213:E217)</f>
        <v>100</v>
      </c>
      <c r="F218" s="106">
        <f>SUM(F213:F217)</f>
        <v>0</v>
      </c>
      <c r="G218" s="107"/>
      <c r="H218" s="111">
        <f>SUM(H213:H217)</f>
        <v>0</v>
      </c>
      <c r="I218" s="106">
        <f>SUM(I213:I217)</f>
        <v>0</v>
      </c>
      <c r="J218" s="107"/>
      <c r="K218" s="111">
        <f>SUM(K213:K217)</f>
        <v>0</v>
      </c>
    </row>
    <row r="219" spans="1:11" ht="19.5" customHeight="1" thickBot="1">
      <c r="A219" s="25"/>
      <c r="B219" s="26"/>
      <c r="C219" s="27"/>
      <c r="D219" s="27"/>
      <c r="E219" s="27"/>
      <c r="F219" s="27"/>
      <c r="G219" s="27"/>
      <c r="H219" s="27"/>
      <c r="I219" s="27"/>
      <c r="J219" s="27"/>
      <c r="K219" s="28"/>
    </row>
    <row r="220" spans="1:11" ht="19.5" customHeight="1" hidden="1">
      <c r="A220" s="653" t="s">
        <v>236</v>
      </c>
      <c r="B220" s="101"/>
      <c r="C220" s="94"/>
      <c r="D220" s="92"/>
      <c r="E220" s="93"/>
      <c r="F220" s="94"/>
      <c r="G220" s="92"/>
      <c r="H220" s="93"/>
      <c r="I220" s="94"/>
      <c r="J220" s="92"/>
      <c r="K220" s="93"/>
    </row>
    <row r="221" spans="1:11" ht="19.5" customHeight="1" hidden="1">
      <c r="A221" s="654"/>
      <c r="B221" s="105"/>
      <c r="C221" s="97"/>
      <c r="D221" s="95"/>
      <c r="E221" s="96"/>
      <c r="F221" s="97"/>
      <c r="G221" s="95"/>
      <c r="H221" s="96"/>
      <c r="I221" s="97"/>
      <c r="J221" s="95"/>
      <c r="K221" s="96"/>
    </row>
    <row r="222" spans="1:11" ht="19.5" customHeight="1" hidden="1">
      <c r="A222" s="654"/>
      <c r="B222" s="102"/>
      <c r="C222" s="97"/>
      <c r="D222" s="95"/>
      <c r="E222" s="96"/>
      <c r="F222" s="97"/>
      <c r="G222" s="95"/>
      <c r="H222" s="96"/>
      <c r="I222" s="97"/>
      <c r="J222" s="95"/>
      <c r="K222" s="96"/>
    </row>
    <row r="223" spans="1:11" ht="19.5" customHeight="1" hidden="1">
      <c r="A223" s="654"/>
      <c r="B223" s="102"/>
      <c r="C223" s="97"/>
      <c r="D223" s="95"/>
      <c r="E223" s="96"/>
      <c r="F223" s="97"/>
      <c r="G223" s="95"/>
      <c r="H223" s="96"/>
      <c r="I223" s="97"/>
      <c r="J223" s="95"/>
      <c r="K223" s="96"/>
    </row>
    <row r="224" spans="1:11" ht="19.5" customHeight="1" hidden="1" thickBot="1">
      <c r="A224" s="654"/>
      <c r="B224" s="103"/>
      <c r="C224" s="98"/>
      <c r="D224" s="99"/>
      <c r="E224" s="100"/>
      <c r="F224" s="97"/>
      <c r="G224" s="95"/>
      <c r="H224" s="96"/>
      <c r="I224" s="97"/>
      <c r="J224" s="95"/>
      <c r="K224" s="96"/>
    </row>
    <row r="225" spans="1:11" ht="19.5" customHeight="1" hidden="1" thickBot="1">
      <c r="A225" s="655"/>
      <c r="B225" s="81" t="s">
        <v>192</v>
      </c>
      <c r="C225" s="106">
        <f>SUM(C220:C224)</f>
        <v>0</v>
      </c>
      <c r="D225" s="107"/>
      <c r="E225" s="111">
        <f>SUM(E220:E224)</f>
        <v>0</v>
      </c>
      <c r="F225" s="106">
        <f>SUM(F220:F224)</f>
        <v>0</v>
      </c>
      <c r="G225" s="107"/>
      <c r="H225" s="111">
        <f>SUM(H220:H224)</f>
        <v>0</v>
      </c>
      <c r="I225" s="106">
        <f>SUM(I220:I224)</f>
        <v>0</v>
      </c>
      <c r="J225" s="107"/>
      <c r="K225" s="111">
        <f>SUM(K220:K224)</f>
        <v>0</v>
      </c>
    </row>
    <row r="226" spans="1:11" ht="19.5" customHeight="1" hidden="1" thickBot="1">
      <c r="A226" s="25"/>
      <c r="B226" s="26"/>
      <c r="C226" s="27"/>
      <c r="D226" s="27"/>
      <c r="E226" s="27"/>
      <c r="F226" s="27"/>
      <c r="G226" s="27"/>
      <c r="H226" s="27"/>
      <c r="I226" s="27"/>
      <c r="J226" s="27"/>
      <c r="K226" s="28"/>
    </row>
    <row r="227" spans="1:11" ht="19.5" customHeight="1" hidden="1">
      <c r="A227" s="660" t="s">
        <v>237</v>
      </c>
      <c r="B227" s="248"/>
      <c r="C227" s="232"/>
      <c r="D227" s="92"/>
      <c r="E227" s="93"/>
      <c r="F227" s="94"/>
      <c r="G227" s="92"/>
      <c r="H227" s="93"/>
      <c r="I227" s="94"/>
      <c r="J227" s="92"/>
      <c r="K227" s="93"/>
    </row>
    <row r="228" spans="1:11" ht="19.5" customHeight="1" hidden="1">
      <c r="A228" s="661"/>
      <c r="B228" s="249"/>
      <c r="C228" s="243"/>
      <c r="D228" s="95"/>
      <c r="E228" s="96"/>
      <c r="F228" s="97"/>
      <c r="G228" s="95"/>
      <c r="H228" s="96"/>
      <c r="I228" s="97"/>
      <c r="J228" s="95"/>
      <c r="K228" s="96"/>
    </row>
    <row r="229" spans="1:11" ht="19.5" customHeight="1" hidden="1">
      <c r="A229" s="654"/>
      <c r="B229" s="102"/>
      <c r="C229" s="97"/>
      <c r="D229" s="95"/>
      <c r="E229" s="96"/>
      <c r="F229" s="97"/>
      <c r="G229" s="95"/>
      <c r="H229" s="96"/>
      <c r="I229" s="97"/>
      <c r="J229" s="95"/>
      <c r="K229" s="96"/>
    </row>
    <row r="230" spans="1:11" ht="19.5" customHeight="1" hidden="1">
      <c r="A230" s="654"/>
      <c r="B230" s="102"/>
      <c r="C230" s="97"/>
      <c r="D230" s="95"/>
      <c r="E230" s="96"/>
      <c r="F230" s="97"/>
      <c r="G230" s="95"/>
      <c r="H230" s="96"/>
      <c r="I230" s="97"/>
      <c r="J230" s="95"/>
      <c r="K230" s="96"/>
    </row>
    <row r="231" spans="1:11" ht="19.5" customHeight="1" hidden="1" thickBot="1">
      <c r="A231" s="654"/>
      <c r="B231" s="103"/>
      <c r="C231" s="98"/>
      <c r="D231" s="99"/>
      <c r="E231" s="100"/>
      <c r="F231" s="97"/>
      <c r="G231" s="95"/>
      <c r="H231" s="96"/>
      <c r="I231" s="97"/>
      <c r="J231" s="95"/>
      <c r="K231" s="96"/>
    </row>
    <row r="232" spans="1:11" ht="19.5" customHeight="1" hidden="1" thickBot="1">
      <c r="A232" s="655"/>
      <c r="B232" s="81" t="s">
        <v>192</v>
      </c>
      <c r="C232" s="106">
        <f>SUM(C227:C231)</f>
        <v>0</v>
      </c>
      <c r="D232" s="107"/>
      <c r="E232" s="111">
        <f>SUM(E227:E231)</f>
        <v>0</v>
      </c>
      <c r="F232" s="106">
        <f>SUM(F227:F231)</f>
        <v>0</v>
      </c>
      <c r="G232" s="107"/>
      <c r="H232" s="111">
        <f>SUM(H227:H231)</f>
        <v>0</v>
      </c>
      <c r="I232" s="106">
        <f>SUM(I227:I231)</f>
        <v>0</v>
      </c>
      <c r="J232" s="107"/>
      <c r="K232" s="111">
        <f>SUM(K227:K231)</f>
        <v>0</v>
      </c>
    </row>
    <row r="233" spans="1:11" ht="19.5" customHeight="1" thickBot="1">
      <c r="A233" s="644" t="s">
        <v>14</v>
      </c>
      <c r="B233" s="645"/>
      <c r="C233" s="108">
        <f>C211+C218+C225+C232</f>
        <v>1</v>
      </c>
      <c r="D233" s="109"/>
      <c r="E233" s="110">
        <f>E211+E218+E225+E232</f>
        <v>100</v>
      </c>
      <c r="F233" s="108">
        <f>F211+F218+F225+F232</f>
        <v>0</v>
      </c>
      <c r="G233" s="109"/>
      <c r="H233" s="110">
        <f>H211+H218+H225+H232</f>
        <v>0</v>
      </c>
      <c r="I233" s="108">
        <f>I211+I218+I225+I232</f>
        <v>0</v>
      </c>
      <c r="J233" s="109"/>
      <c r="K233" s="110">
        <f>K211+K218+K225+K232</f>
        <v>0</v>
      </c>
    </row>
    <row r="234" spans="1:11" ht="19.5" customHeight="1" thickBot="1">
      <c r="A234" s="182"/>
      <c r="B234" s="180"/>
      <c r="C234" s="128"/>
      <c r="D234" s="128"/>
      <c r="E234" s="128"/>
      <c r="F234" s="128"/>
      <c r="G234" s="128"/>
      <c r="H234" s="128"/>
      <c r="I234" s="128"/>
      <c r="J234" s="128"/>
      <c r="K234" s="183"/>
    </row>
    <row r="235" spans="1:11" ht="19.5" customHeight="1" thickBot="1">
      <c r="A235" s="656" t="s">
        <v>11</v>
      </c>
      <c r="B235" s="657"/>
      <c r="C235" s="657"/>
      <c r="D235" s="657"/>
      <c r="E235" s="657"/>
      <c r="F235" s="657"/>
      <c r="G235" s="657"/>
      <c r="H235" s="657"/>
      <c r="I235" s="657"/>
      <c r="J235" s="657"/>
      <c r="K235" s="658"/>
    </row>
    <row r="236" spans="1:11" ht="19.5" customHeight="1" thickBot="1">
      <c r="A236" s="653" t="s">
        <v>221</v>
      </c>
      <c r="B236" s="101" t="s">
        <v>410</v>
      </c>
      <c r="C236" s="94" t="s">
        <v>181</v>
      </c>
      <c r="D236" s="92" t="s">
        <v>181</v>
      </c>
      <c r="E236" s="93">
        <v>311</v>
      </c>
      <c r="F236" s="94" t="s">
        <v>181</v>
      </c>
      <c r="G236" s="92" t="s">
        <v>181</v>
      </c>
      <c r="H236" s="93">
        <v>307</v>
      </c>
      <c r="I236" s="94" t="s">
        <v>181</v>
      </c>
      <c r="J236" s="92" t="s">
        <v>181</v>
      </c>
      <c r="K236" s="94">
        <v>276</v>
      </c>
    </row>
    <row r="237" spans="1:11" ht="19.5" customHeight="1" hidden="1">
      <c r="A237" s="654"/>
      <c r="B237" s="105"/>
      <c r="C237" s="97"/>
      <c r="D237" s="95"/>
      <c r="E237" s="96"/>
      <c r="F237" s="97"/>
      <c r="G237" s="95"/>
      <c r="H237" s="96"/>
      <c r="I237" s="97"/>
      <c r="J237" s="95"/>
      <c r="K237" s="96"/>
    </row>
    <row r="238" spans="1:11" ht="19.5" customHeight="1" hidden="1">
      <c r="A238" s="654"/>
      <c r="B238" s="102"/>
      <c r="C238" s="97"/>
      <c r="D238" s="95"/>
      <c r="E238" s="96"/>
      <c r="F238" s="97"/>
      <c r="G238" s="95"/>
      <c r="H238" s="96"/>
      <c r="I238" s="97"/>
      <c r="J238" s="95"/>
      <c r="K238" s="96"/>
    </row>
    <row r="239" spans="1:11" ht="19.5" customHeight="1" hidden="1">
      <c r="A239" s="654"/>
      <c r="B239" s="102"/>
      <c r="C239" s="97"/>
      <c r="D239" s="95"/>
      <c r="E239" s="96"/>
      <c r="F239" s="97"/>
      <c r="G239" s="95"/>
      <c r="H239" s="96"/>
      <c r="I239" s="97"/>
      <c r="J239" s="95"/>
      <c r="K239" s="96"/>
    </row>
    <row r="240" spans="1:11" ht="24" customHeight="1" hidden="1" thickBot="1">
      <c r="A240" s="654"/>
      <c r="B240" s="103"/>
      <c r="C240" s="98"/>
      <c r="D240" s="99"/>
      <c r="E240" s="100"/>
      <c r="F240" s="97"/>
      <c r="G240" s="95"/>
      <c r="H240" s="96"/>
      <c r="I240" s="97"/>
      <c r="J240" s="95"/>
      <c r="K240" s="96"/>
    </row>
    <row r="241" spans="1:11" ht="19.5" customHeight="1" thickBot="1">
      <c r="A241" s="655"/>
      <c r="B241" s="81" t="s">
        <v>192</v>
      </c>
      <c r="C241" s="106">
        <f>SUM(C236:C240)</f>
        <v>0</v>
      </c>
      <c r="D241" s="107"/>
      <c r="E241" s="111">
        <f>SUM(E236:E240)</f>
        <v>311</v>
      </c>
      <c r="F241" s="106">
        <f>SUM(F236:F240)</f>
        <v>0</v>
      </c>
      <c r="G241" s="107"/>
      <c r="H241" s="111">
        <f>SUM(H236:H240)</f>
        <v>307</v>
      </c>
      <c r="I241" s="106">
        <f>SUM(I236:I240)</f>
        <v>0</v>
      </c>
      <c r="J241" s="107"/>
      <c r="K241" s="111">
        <f>SUM(K236:K240)</f>
        <v>276</v>
      </c>
    </row>
    <row r="242" spans="1:11" ht="19.5" customHeight="1" thickBot="1">
      <c r="A242" s="644" t="s">
        <v>12</v>
      </c>
      <c r="B242" s="645"/>
      <c r="C242" s="108">
        <f>C241</f>
        <v>0</v>
      </c>
      <c r="D242" s="109"/>
      <c r="E242" s="110">
        <f>E241</f>
        <v>311</v>
      </c>
      <c r="F242" s="108">
        <f>F241</f>
        <v>0</v>
      </c>
      <c r="G242" s="109"/>
      <c r="H242" s="110">
        <f>H241</f>
        <v>307</v>
      </c>
      <c r="I242" s="108">
        <f>I241</f>
        <v>0</v>
      </c>
      <c r="J242" s="109"/>
      <c r="K242" s="110">
        <f>K241</f>
        <v>276</v>
      </c>
    </row>
    <row r="243" spans="1:11" ht="19.5" customHeight="1" thickBot="1">
      <c r="A243" s="25"/>
      <c r="B243" s="26"/>
      <c r="C243" s="27"/>
      <c r="D243" s="27"/>
      <c r="E243" s="27"/>
      <c r="F243" s="27"/>
      <c r="G243" s="27"/>
      <c r="H243" s="27"/>
      <c r="I243" s="27"/>
      <c r="J243" s="27"/>
      <c r="K243" s="28"/>
    </row>
    <row r="244" spans="1:11" ht="19.5" customHeight="1" thickBot="1">
      <c r="A244" s="656" t="s">
        <v>13</v>
      </c>
      <c r="B244" s="657"/>
      <c r="C244" s="657"/>
      <c r="D244" s="657"/>
      <c r="E244" s="657"/>
      <c r="F244" s="657"/>
      <c r="G244" s="657"/>
      <c r="H244" s="657"/>
      <c r="I244" s="657"/>
      <c r="J244" s="657"/>
      <c r="K244" s="658"/>
    </row>
    <row r="245" spans="1:11" ht="19.5" customHeight="1" thickBot="1">
      <c r="A245" s="653" t="s">
        <v>222</v>
      </c>
      <c r="B245" s="101" t="s">
        <v>411</v>
      </c>
      <c r="C245" s="94" t="s">
        <v>181</v>
      </c>
      <c r="D245" s="92" t="s">
        <v>181</v>
      </c>
      <c r="E245" s="93">
        <v>100</v>
      </c>
      <c r="F245" s="94" t="s">
        <v>181</v>
      </c>
      <c r="G245" s="92" t="s">
        <v>181</v>
      </c>
      <c r="H245" s="93">
        <v>100</v>
      </c>
      <c r="I245" s="94" t="s">
        <v>181</v>
      </c>
      <c r="J245" s="92" t="s">
        <v>181</v>
      </c>
      <c r="K245" s="94">
        <v>100</v>
      </c>
    </row>
    <row r="246" spans="1:11" ht="19.5" customHeight="1" hidden="1">
      <c r="A246" s="654"/>
      <c r="B246" s="105"/>
      <c r="C246" s="97"/>
      <c r="D246" s="95"/>
      <c r="E246" s="96"/>
      <c r="F246" s="97"/>
      <c r="G246" s="95"/>
      <c r="H246" s="96"/>
      <c r="I246" s="97"/>
      <c r="J246" s="95"/>
      <c r="K246" s="96"/>
    </row>
    <row r="247" spans="1:11" ht="19.5" customHeight="1" hidden="1">
      <c r="A247" s="654"/>
      <c r="B247" s="102"/>
      <c r="C247" s="97"/>
      <c r="D247" s="95"/>
      <c r="E247" s="96"/>
      <c r="F247" s="97"/>
      <c r="G247" s="95"/>
      <c r="H247" s="96"/>
      <c r="I247" s="97"/>
      <c r="J247" s="95"/>
      <c r="K247" s="96"/>
    </row>
    <row r="248" spans="1:11" ht="19.5" customHeight="1" hidden="1">
      <c r="A248" s="654"/>
      <c r="B248" s="102"/>
      <c r="C248" s="97"/>
      <c r="D248" s="95"/>
      <c r="E248" s="96"/>
      <c r="F248" s="97"/>
      <c r="G248" s="95"/>
      <c r="H248" s="96"/>
      <c r="I248" s="97"/>
      <c r="J248" s="95"/>
      <c r="K248" s="96"/>
    </row>
    <row r="249" spans="1:11" ht="19.5" customHeight="1" hidden="1" thickBot="1">
      <c r="A249" s="654"/>
      <c r="B249" s="103"/>
      <c r="C249" s="98"/>
      <c r="D249" s="99"/>
      <c r="E249" s="100"/>
      <c r="F249" s="97"/>
      <c r="G249" s="95"/>
      <c r="H249" s="96"/>
      <c r="I249" s="97"/>
      <c r="J249" s="95"/>
      <c r="K249" s="96"/>
    </row>
    <row r="250" spans="1:11" ht="19.5" customHeight="1" thickBot="1">
      <c r="A250" s="655"/>
      <c r="B250" s="81" t="s">
        <v>192</v>
      </c>
      <c r="C250" s="106">
        <f>SUM(C245:C249)</f>
        <v>0</v>
      </c>
      <c r="D250" s="107"/>
      <c r="E250" s="111">
        <f>SUM(E245:E249)</f>
        <v>100</v>
      </c>
      <c r="F250" s="106">
        <f>SUM(F245:F249)</f>
        <v>0</v>
      </c>
      <c r="G250" s="107"/>
      <c r="H250" s="111">
        <f>SUM(H245:H249)</f>
        <v>100</v>
      </c>
      <c r="I250" s="106">
        <f>SUM(I245:I249)</f>
        <v>0</v>
      </c>
      <c r="J250" s="107"/>
      <c r="K250" s="111">
        <f>SUM(K245:K249)</f>
        <v>100</v>
      </c>
    </row>
    <row r="251" spans="1:11" ht="19.5" customHeight="1" thickBot="1">
      <c r="A251" s="644" t="s">
        <v>15</v>
      </c>
      <c r="B251" s="645"/>
      <c r="C251" s="108">
        <f>C250</f>
        <v>0</v>
      </c>
      <c r="D251" s="109"/>
      <c r="E251" s="110">
        <f>E250</f>
        <v>100</v>
      </c>
      <c r="F251" s="108">
        <f>F250</f>
        <v>0</v>
      </c>
      <c r="G251" s="109"/>
      <c r="H251" s="110">
        <f>H250</f>
        <v>100</v>
      </c>
      <c r="I251" s="108">
        <f>I250</f>
        <v>0</v>
      </c>
      <c r="J251" s="109"/>
      <c r="K251" s="110">
        <f>K250</f>
        <v>100</v>
      </c>
    </row>
    <row r="252" spans="1:11" ht="19.5" customHeight="1" thickBot="1">
      <c r="A252" s="25"/>
      <c r="B252" s="26"/>
      <c r="C252" s="27"/>
      <c r="D252" s="27"/>
      <c r="E252" s="27"/>
      <c r="F252" s="27"/>
      <c r="G252" s="27"/>
      <c r="H252" s="27"/>
      <c r="I252" s="27"/>
      <c r="J252" s="27"/>
      <c r="K252" s="28"/>
    </row>
    <row r="253" spans="1:11" ht="19.5" customHeight="1" thickBot="1">
      <c r="A253" s="656" t="s">
        <v>16</v>
      </c>
      <c r="B253" s="657"/>
      <c r="C253" s="657"/>
      <c r="D253" s="657"/>
      <c r="E253" s="657"/>
      <c r="F253" s="657"/>
      <c r="G253" s="657"/>
      <c r="H253" s="657"/>
      <c r="I253" s="657"/>
      <c r="J253" s="657"/>
      <c r="K253" s="658"/>
    </row>
    <row r="254" spans="1:11" ht="19.5" customHeight="1" thickBot="1">
      <c r="A254" s="653" t="s">
        <v>223</v>
      </c>
      <c r="B254" s="101" t="s">
        <v>412</v>
      </c>
      <c r="C254" s="250" t="s">
        <v>181</v>
      </c>
      <c r="D254" s="92" t="s">
        <v>181</v>
      </c>
      <c r="E254" s="93">
        <v>100</v>
      </c>
      <c r="F254" s="250" t="s">
        <v>181</v>
      </c>
      <c r="G254" s="250" t="s">
        <v>181</v>
      </c>
      <c r="H254" s="93">
        <v>100</v>
      </c>
      <c r="I254" s="250" t="s">
        <v>181</v>
      </c>
      <c r="J254" s="250" t="s">
        <v>181</v>
      </c>
      <c r="K254" s="93">
        <v>100</v>
      </c>
    </row>
    <row r="255" spans="1:11" ht="19.5" customHeight="1" hidden="1">
      <c r="A255" s="654"/>
      <c r="B255" s="105"/>
      <c r="C255" s="97"/>
      <c r="D255" s="95"/>
      <c r="E255" s="96"/>
      <c r="F255" s="97"/>
      <c r="G255" s="95"/>
      <c r="H255" s="96"/>
      <c r="I255" s="97"/>
      <c r="J255" s="95"/>
      <c r="K255" s="96"/>
    </row>
    <row r="256" spans="1:11" ht="19.5" customHeight="1" hidden="1">
      <c r="A256" s="654"/>
      <c r="B256" s="102"/>
      <c r="C256" s="97"/>
      <c r="D256" s="95"/>
      <c r="E256" s="96"/>
      <c r="F256" s="97"/>
      <c r="G256" s="95"/>
      <c r="H256" s="96"/>
      <c r="I256" s="97"/>
      <c r="J256" s="95"/>
      <c r="K256" s="96"/>
    </row>
    <row r="257" spans="1:11" ht="19.5" customHeight="1" hidden="1">
      <c r="A257" s="654"/>
      <c r="B257" s="102"/>
      <c r="C257" s="97"/>
      <c r="D257" s="95"/>
      <c r="E257" s="96"/>
      <c r="F257" s="97"/>
      <c r="G257" s="95"/>
      <c r="H257" s="96"/>
      <c r="I257" s="97"/>
      <c r="J257" s="95"/>
      <c r="K257" s="96"/>
    </row>
    <row r="258" spans="1:11" ht="19.5" customHeight="1" hidden="1" thickBot="1">
      <c r="A258" s="654"/>
      <c r="B258" s="103"/>
      <c r="C258" s="98"/>
      <c r="D258" s="99"/>
      <c r="E258" s="100"/>
      <c r="F258" s="97"/>
      <c r="G258" s="95"/>
      <c r="H258" s="96"/>
      <c r="I258" s="97"/>
      <c r="J258" s="95"/>
      <c r="K258" s="96"/>
    </row>
    <row r="259" spans="1:11" ht="19.5" customHeight="1" thickBot="1">
      <c r="A259" s="655"/>
      <c r="B259" s="81" t="s">
        <v>192</v>
      </c>
      <c r="C259" s="106">
        <f>SUM(C254:C258)</f>
        <v>0</v>
      </c>
      <c r="D259" s="107"/>
      <c r="E259" s="111">
        <f>SUM(E254:E258)</f>
        <v>100</v>
      </c>
      <c r="F259" s="106">
        <f>SUM(F254:F258)</f>
        <v>0</v>
      </c>
      <c r="G259" s="107"/>
      <c r="H259" s="111">
        <f>SUM(H254:H258)</f>
        <v>100</v>
      </c>
      <c r="I259" s="106">
        <f>SUM(I254:I258)</f>
        <v>0</v>
      </c>
      <c r="J259" s="107"/>
      <c r="K259" s="111">
        <f>SUM(K254:K258)</f>
        <v>100</v>
      </c>
    </row>
    <row r="260" spans="1:11" ht="19.5" customHeight="1" thickBot="1">
      <c r="A260" s="644" t="s">
        <v>17</v>
      </c>
      <c r="B260" s="645"/>
      <c r="C260" s="108">
        <f>C259</f>
        <v>0</v>
      </c>
      <c r="D260" s="109"/>
      <c r="E260" s="110">
        <f>E259</f>
        <v>100</v>
      </c>
      <c r="F260" s="108">
        <f>F259</f>
        <v>0</v>
      </c>
      <c r="G260" s="109"/>
      <c r="H260" s="110">
        <f>H259</f>
        <v>100</v>
      </c>
      <c r="I260" s="108">
        <f>I259</f>
        <v>0</v>
      </c>
      <c r="J260" s="109"/>
      <c r="K260" s="110">
        <f>K259</f>
        <v>100</v>
      </c>
    </row>
    <row r="261" spans="1:11" ht="19.5" customHeight="1">
      <c r="A261" s="25"/>
      <c r="B261" s="26"/>
      <c r="C261" s="27"/>
      <c r="D261" s="27"/>
      <c r="E261" s="27"/>
      <c r="F261" s="27"/>
      <c r="G261" s="27"/>
      <c r="H261" s="27"/>
      <c r="I261" s="27"/>
      <c r="J261" s="27"/>
      <c r="K261" s="28"/>
    </row>
    <row r="262" spans="1:11" ht="19.5" customHeight="1" hidden="1" thickBot="1">
      <c r="A262" s="656" t="s">
        <v>18</v>
      </c>
      <c r="B262" s="657"/>
      <c r="C262" s="657"/>
      <c r="D262" s="657"/>
      <c r="E262" s="657"/>
      <c r="F262" s="657"/>
      <c r="G262" s="657"/>
      <c r="H262" s="657"/>
      <c r="I262" s="657"/>
      <c r="J262" s="657"/>
      <c r="K262" s="658"/>
    </row>
    <row r="263" spans="1:11" ht="19.5" customHeight="1" hidden="1">
      <c r="A263" s="653" t="s">
        <v>224</v>
      </c>
      <c r="B263" s="101"/>
      <c r="C263" s="94"/>
      <c r="D263" s="92"/>
      <c r="E263" s="93"/>
      <c r="F263" s="94"/>
      <c r="G263" s="92"/>
      <c r="H263" s="93"/>
      <c r="I263" s="94"/>
      <c r="J263" s="92"/>
      <c r="K263" s="93"/>
    </row>
    <row r="264" spans="1:11" ht="19.5" customHeight="1" hidden="1">
      <c r="A264" s="654"/>
      <c r="B264" s="105"/>
      <c r="C264" s="97"/>
      <c r="D264" s="95"/>
      <c r="E264" s="96"/>
      <c r="F264" s="97"/>
      <c r="G264" s="95"/>
      <c r="H264" s="96"/>
      <c r="I264" s="97"/>
      <c r="J264" s="95"/>
      <c r="K264" s="96"/>
    </row>
    <row r="265" spans="1:11" ht="19.5" customHeight="1" hidden="1">
      <c r="A265" s="654"/>
      <c r="B265" s="102"/>
      <c r="C265" s="97"/>
      <c r="D265" s="95"/>
      <c r="E265" s="96"/>
      <c r="F265" s="97"/>
      <c r="G265" s="95"/>
      <c r="H265" s="96"/>
      <c r="I265" s="97"/>
      <c r="J265" s="95"/>
      <c r="K265" s="96"/>
    </row>
    <row r="266" spans="1:11" ht="19.5" customHeight="1" hidden="1">
      <c r="A266" s="654"/>
      <c r="B266" s="102"/>
      <c r="C266" s="97"/>
      <c r="D266" s="95"/>
      <c r="E266" s="96"/>
      <c r="F266" s="97"/>
      <c r="G266" s="95"/>
      <c r="H266" s="96"/>
      <c r="I266" s="97"/>
      <c r="J266" s="95"/>
      <c r="K266" s="96"/>
    </row>
    <row r="267" spans="1:11" ht="19.5" customHeight="1" hidden="1" thickBot="1">
      <c r="A267" s="654"/>
      <c r="B267" s="103"/>
      <c r="C267" s="98"/>
      <c r="D267" s="99"/>
      <c r="E267" s="100"/>
      <c r="F267" s="97"/>
      <c r="G267" s="95"/>
      <c r="H267" s="96"/>
      <c r="I267" s="97"/>
      <c r="J267" s="95"/>
      <c r="K267" s="96"/>
    </row>
    <row r="268" spans="1:11" ht="19.5" customHeight="1" hidden="1" thickBot="1">
      <c r="A268" s="655"/>
      <c r="B268" s="81" t="s">
        <v>192</v>
      </c>
      <c r="C268" s="106">
        <f>SUM(C263:C267)</f>
        <v>0</v>
      </c>
      <c r="D268" s="107"/>
      <c r="E268" s="111">
        <f>SUM(E263:E267)</f>
        <v>0</v>
      </c>
      <c r="F268" s="106">
        <f>SUM(F263:F267)</f>
        <v>0</v>
      </c>
      <c r="G268" s="107"/>
      <c r="H268" s="111">
        <f>SUM(H263:H267)</f>
        <v>0</v>
      </c>
      <c r="I268" s="106">
        <f>SUM(I263:I267)</f>
        <v>0</v>
      </c>
      <c r="J268" s="107"/>
      <c r="K268" s="111">
        <f>SUM(K263:K267)</f>
        <v>0</v>
      </c>
    </row>
    <row r="269" spans="1:11" ht="19.5" customHeight="1" hidden="1" thickBot="1">
      <c r="A269" s="644" t="s">
        <v>19</v>
      </c>
      <c r="B269" s="645"/>
      <c r="C269" s="108">
        <f>C268</f>
        <v>0</v>
      </c>
      <c r="D269" s="109"/>
      <c r="E269" s="110">
        <f>E268</f>
        <v>0</v>
      </c>
      <c r="F269" s="108">
        <f>F268</f>
        <v>0</v>
      </c>
      <c r="G269" s="109"/>
      <c r="H269" s="110">
        <f>H268</f>
        <v>0</v>
      </c>
      <c r="I269" s="108">
        <f>I268</f>
        <v>0</v>
      </c>
      <c r="J269" s="109"/>
      <c r="K269" s="110">
        <f>K268</f>
        <v>0</v>
      </c>
    </row>
    <row r="270" spans="1:11" ht="19.5" customHeight="1" thickBot="1">
      <c r="A270" s="25"/>
      <c r="B270" s="26"/>
      <c r="C270" s="27"/>
      <c r="D270" s="27"/>
      <c r="E270" s="27"/>
      <c r="F270" s="27"/>
      <c r="G270" s="27"/>
      <c r="H270" s="27"/>
      <c r="I270" s="27"/>
      <c r="J270" s="27"/>
      <c r="K270" s="28"/>
    </row>
    <row r="271" spans="1:11" ht="19.5" customHeight="1" thickBot="1">
      <c r="A271" s="662" t="s">
        <v>107</v>
      </c>
      <c r="B271" s="663"/>
      <c r="C271" s="330">
        <f>C233+C242+C251+C260+C269</f>
        <v>1</v>
      </c>
      <c r="D271" s="331"/>
      <c r="E271" s="332">
        <f>E233+E242+E251+E260+E269</f>
        <v>611</v>
      </c>
      <c r="F271" s="330">
        <f>F233+F242+F251+F260+F269</f>
        <v>0</v>
      </c>
      <c r="G271" s="331"/>
      <c r="H271" s="332">
        <f>H233+H242+H251+H260+H269</f>
        <v>507</v>
      </c>
      <c r="I271" s="330">
        <f>I233+I242+I251+I260+I269</f>
        <v>0</v>
      </c>
      <c r="J271" s="331"/>
      <c r="K271" s="332">
        <f>K233+K242+K251+K260+K269</f>
        <v>476</v>
      </c>
    </row>
    <row r="272" spans="1:11" ht="19.5" customHeight="1" thickBot="1">
      <c r="A272" s="25"/>
      <c r="B272" s="26"/>
      <c r="C272" s="27"/>
      <c r="D272" s="27"/>
      <c r="E272" s="27"/>
      <c r="F272" s="27"/>
      <c r="G272" s="27"/>
      <c r="H272" s="27"/>
      <c r="I272" s="27"/>
      <c r="J272" s="27"/>
      <c r="K272" s="28"/>
    </row>
    <row r="273" spans="1:11" ht="19.5" customHeight="1" thickBot="1">
      <c r="A273" s="667" t="s">
        <v>110</v>
      </c>
      <c r="B273" s="668"/>
      <c r="C273" s="668"/>
      <c r="D273" s="668"/>
      <c r="E273" s="668"/>
      <c r="F273" s="668"/>
      <c r="G273" s="668"/>
      <c r="H273" s="668"/>
      <c r="I273" s="668"/>
      <c r="J273" s="668"/>
      <c r="K273" s="669"/>
    </row>
    <row r="274" spans="1:11" ht="19.5" customHeight="1" thickBot="1">
      <c r="A274" s="653" t="s">
        <v>225</v>
      </c>
      <c r="B274" s="101" t="s">
        <v>413</v>
      </c>
      <c r="C274" s="250" t="s">
        <v>181</v>
      </c>
      <c r="D274" s="92"/>
      <c r="E274" s="93">
        <v>120</v>
      </c>
      <c r="F274" s="250" t="s">
        <v>181</v>
      </c>
      <c r="G274" s="92"/>
      <c r="H274" s="93">
        <v>120</v>
      </c>
      <c r="I274" s="250" t="s">
        <v>181</v>
      </c>
      <c r="J274" s="92"/>
      <c r="K274" s="93">
        <v>20</v>
      </c>
    </row>
    <row r="275" spans="1:11" ht="19.5" customHeight="1" hidden="1">
      <c r="A275" s="654"/>
      <c r="B275" s="105"/>
      <c r="C275" s="97"/>
      <c r="D275" s="95"/>
      <c r="E275" s="96"/>
      <c r="F275" s="97"/>
      <c r="G275" s="95"/>
      <c r="H275" s="96"/>
      <c r="I275" s="97"/>
      <c r="J275" s="95"/>
      <c r="K275" s="96"/>
    </row>
    <row r="276" spans="1:11" ht="19.5" customHeight="1" hidden="1">
      <c r="A276" s="654"/>
      <c r="B276" s="105"/>
      <c r="C276" s="97"/>
      <c r="D276" s="95"/>
      <c r="E276" s="96"/>
      <c r="F276" s="97"/>
      <c r="G276" s="95"/>
      <c r="H276" s="96"/>
      <c r="I276" s="97"/>
      <c r="J276" s="95"/>
      <c r="K276" s="96"/>
    </row>
    <row r="277" spans="1:11" ht="19.5" customHeight="1" hidden="1">
      <c r="A277" s="654"/>
      <c r="B277" s="102"/>
      <c r="C277" s="97"/>
      <c r="D277" s="95"/>
      <c r="E277" s="96"/>
      <c r="F277" s="97"/>
      <c r="G277" s="95"/>
      <c r="H277" s="96"/>
      <c r="I277" s="97"/>
      <c r="J277" s="95"/>
      <c r="K277" s="96"/>
    </row>
    <row r="278" spans="1:11" ht="19.5" customHeight="1" hidden="1" thickBot="1">
      <c r="A278" s="654"/>
      <c r="B278" s="103"/>
      <c r="C278" s="98"/>
      <c r="D278" s="99"/>
      <c r="E278" s="100"/>
      <c r="F278" s="97"/>
      <c r="G278" s="95"/>
      <c r="H278" s="96"/>
      <c r="I278" s="97"/>
      <c r="J278" s="95"/>
      <c r="K278" s="96"/>
    </row>
    <row r="279" spans="1:11" ht="19.5" customHeight="1" thickBot="1">
      <c r="A279" s="655"/>
      <c r="B279" s="81" t="s">
        <v>192</v>
      </c>
      <c r="C279" s="106">
        <f>SUM(C274:C278)</f>
        <v>0</v>
      </c>
      <c r="D279" s="107"/>
      <c r="E279" s="111">
        <f>SUM(E274:E278)</f>
        <v>120</v>
      </c>
      <c r="F279" s="106">
        <f>SUM(F274:F278)</f>
        <v>0</v>
      </c>
      <c r="G279" s="107"/>
      <c r="H279" s="111">
        <f>SUM(H274:H278)</f>
        <v>120</v>
      </c>
      <c r="I279" s="106">
        <f>SUM(I274:I278)</f>
        <v>0</v>
      </c>
      <c r="J279" s="107"/>
      <c r="K279" s="111">
        <f>SUM(K274:K278)</f>
        <v>20</v>
      </c>
    </row>
    <row r="280" spans="1:11" ht="19.5" customHeight="1" hidden="1">
      <c r="A280" s="25"/>
      <c r="B280" s="26"/>
      <c r="C280" s="27"/>
      <c r="D280" s="27"/>
      <c r="E280" s="27"/>
      <c r="F280" s="27"/>
      <c r="G280" s="27"/>
      <c r="H280" s="27"/>
      <c r="I280" s="27"/>
      <c r="J280" s="27"/>
      <c r="K280" s="28"/>
    </row>
    <row r="281" spans="1:11" ht="19.5" customHeight="1" hidden="1">
      <c r="A281" s="653" t="s">
        <v>226</v>
      </c>
      <c r="B281" s="101"/>
      <c r="C281" s="94"/>
      <c r="D281" s="92"/>
      <c r="E281" s="93"/>
      <c r="F281" s="94"/>
      <c r="G281" s="92"/>
      <c r="H281" s="93"/>
      <c r="I281" s="94"/>
      <c r="J281" s="92"/>
      <c r="K281" s="93"/>
    </row>
    <row r="282" spans="1:11" ht="19.5" customHeight="1" hidden="1">
      <c r="A282" s="654"/>
      <c r="B282" s="105"/>
      <c r="C282" s="114"/>
      <c r="D282" s="115"/>
      <c r="E282" s="116"/>
      <c r="F282" s="114"/>
      <c r="G282" s="115"/>
      <c r="H282" s="116"/>
      <c r="I282" s="114"/>
      <c r="J282" s="115"/>
      <c r="K282" s="116"/>
    </row>
    <row r="283" spans="1:11" ht="19.5" customHeight="1" hidden="1">
      <c r="A283" s="654"/>
      <c r="B283" s="105"/>
      <c r="C283" s="114"/>
      <c r="D283" s="115"/>
      <c r="E283" s="116"/>
      <c r="F283" s="114"/>
      <c r="G283" s="115"/>
      <c r="H283" s="116"/>
      <c r="I283" s="114"/>
      <c r="J283" s="115"/>
      <c r="K283" s="116"/>
    </row>
    <row r="284" spans="1:11" ht="19.5" customHeight="1" hidden="1">
      <c r="A284" s="654"/>
      <c r="B284" s="105"/>
      <c r="C284" s="114"/>
      <c r="D284" s="115"/>
      <c r="E284" s="116"/>
      <c r="F284" s="114"/>
      <c r="G284" s="115"/>
      <c r="H284" s="116"/>
      <c r="I284" s="114"/>
      <c r="J284" s="115"/>
      <c r="K284" s="116"/>
    </row>
    <row r="285" spans="1:11" ht="19.5" customHeight="1" hidden="1">
      <c r="A285" s="654"/>
      <c r="B285" s="105"/>
      <c r="C285" s="97"/>
      <c r="D285" s="95"/>
      <c r="E285" s="96"/>
      <c r="F285" s="97"/>
      <c r="G285" s="95"/>
      <c r="H285" s="96"/>
      <c r="I285" s="97"/>
      <c r="J285" s="95"/>
      <c r="K285" s="96"/>
    </row>
    <row r="286" spans="1:11" ht="19.5" customHeight="1" hidden="1" thickBot="1">
      <c r="A286" s="654"/>
      <c r="B286" s="103"/>
      <c r="C286" s="98"/>
      <c r="D286" s="99"/>
      <c r="E286" s="100"/>
      <c r="F286" s="97"/>
      <c r="G286" s="95"/>
      <c r="H286" s="96"/>
      <c r="I286" s="97"/>
      <c r="J286" s="95"/>
      <c r="K286" s="96"/>
    </row>
    <row r="287" spans="1:11" ht="19.5" customHeight="1" hidden="1" thickBot="1">
      <c r="A287" s="655"/>
      <c r="B287" s="81" t="s">
        <v>192</v>
      </c>
      <c r="C287" s="106">
        <f>SUM(C281:C286)</f>
        <v>0</v>
      </c>
      <c r="D287" s="107"/>
      <c r="E287" s="111">
        <f>SUM(E281:E286)</f>
        <v>0</v>
      </c>
      <c r="F287" s="106">
        <f>SUM(F281:F286)</f>
        <v>0</v>
      </c>
      <c r="G287" s="107"/>
      <c r="H287" s="111">
        <f>SUM(H281:H286)</f>
        <v>0</v>
      </c>
      <c r="I287" s="106">
        <f>SUM(I281:I286)</f>
        <v>0</v>
      </c>
      <c r="J287" s="107"/>
      <c r="K287" s="111">
        <f>SUM(K281:K286)</f>
        <v>0</v>
      </c>
    </row>
    <row r="288" spans="1:11" ht="19.5" customHeight="1" hidden="1">
      <c r="A288" s="25"/>
      <c r="B288" s="26"/>
      <c r="C288" s="27"/>
      <c r="D288" s="27"/>
      <c r="E288" s="27"/>
      <c r="F288" s="27"/>
      <c r="G288" s="27"/>
      <c r="H288" s="27"/>
      <c r="I288" s="27"/>
      <c r="J288" s="27"/>
      <c r="K288" s="28"/>
    </row>
    <row r="289" spans="1:11" ht="19.5" customHeight="1" hidden="1">
      <c r="A289" s="653" t="s">
        <v>227</v>
      </c>
      <c r="B289" s="101"/>
      <c r="C289" s="94"/>
      <c r="D289" s="92"/>
      <c r="E289" s="93"/>
      <c r="F289" s="94"/>
      <c r="G289" s="92"/>
      <c r="H289" s="93"/>
      <c r="I289" s="94"/>
      <c r="J289" s="92"/>
      <c r="K289" s="93"/>
    </row>
    <row r="290" spans="1:11" ht="19.5" customHeight="1" hidden="1">
      <c r="A290" s="654"/>
      <c r="B290" s="105"/>
      <c r="C290" s="114"/>
      <c r="D290" s="115"/>
      <c r="E290" s="116"/>
      <c r="F290" s="114"/>
      <c r="G290" s="115"/>
      <c r="H290" s="116"/>
      <c r="I290" s="114"/>
      <c r="J290" s="115"/>
      <c r="K290" s="116"/>
    </row>
    <row r="291" spans="1:11" ht="19.5" customHeight="1" hidden="1">
      <c r="A291" s="654"/>
      <c r="B291" s="105"/>
      <c r="C291" s="114"/>
      <c r="D291" s="115"/>
      <c r="E291" s="116"/>
      <c r="F291" s="114"/>
      <c r="G291" s="115"/>
      <c r="H291" s="116"/>
      <c r="I291" s="114"/>
      <c r="J291" s="115"/>
      <c r="K291" s="116"/>
    </row>
    <row r="292" spans="1:11" ht="19.5" customHeight="1" hidden="1">
      <c r="A292" s="654"/>
      <c r="B292" s="105"/>
      <c r="C292" s="114"/>
      <c r="D292" s="115"/>
      <c r="E292" s="116"/>
      <c r="F292" s="114"/>
      <c r="G292" s="115"/>
      <c r="H292" s="116"/>
      <c r="I292" s="114"/>
      <c r="J292" s="115"/>
      <c r="K292" s="116"/>
    </row>
    <row r="293" spans="1:11" ht="19.5" customHeight="1" hidden="1">
      <c r="A293" s="654"/>
      <c r="B293" s="105"/>
      <c r="C293" s="97"/>
      <c r="D293" s="95"/>
      <c r="E293" s="96"/>
      <c r="F293" s="97"/>
      <c r="G293" s="95"/>
      <c r="H293" s="96"/>
      <c r="I293" s="97"/>
      <c r="J293" s="95"/>
      <c r="K293" s="96"/>
    </row>
    <row r="294" spans="1:11" ht="19.5" customHeight="1" hidden="1" thickBot="1">
      <c r="A294" s="654"/>
      <c r="B294" s="103"/>
      <c r="C294" s="98"/>
      <c r="D294" s="99"/>
      <c r="E294" s="100"/>
      <c r="F294" s="97"/>
      <c r="G294" s="95"/>
      <c r="H294" s="96"/>
      <c r="I294" s="97"/>
      <c r="J294" s="95"/>
      <c r="K294" s="96"/>
    </row>
    <row r="295" spans="1:11" ht="19.5" customHeight="1" hidden="1" thickBot="1">
      <c r="A295" s="655"/>
      <c r="B295" s="81" t="s">
        <v>192</v>
      </c>
      <c r="C295" s="106">
        <f>SUM(C289:C294)</f>
        <v>0</v>
      </c>
      <c r="D295" s="107"/>
      <c r="E295" s="111">
        <f>SUM(E289:E294)</f>
        <v>0</v>
      </c>
      <c r="F295" s="106">
        <f>SUM(F289:F294)</f>
        <v>0</v>
      </c>
      <c r="G295" s="107"/>
      <c r="H295" s="111">
        <f>SUM(H289:H294)</f>
        <v>0</v>
      </c>
      <c r="I295" s="106">
        <f>SUM(I289:I294)</f>
        <v>0</v>
      </c>
      <c r="J295" s="107"/>
      <c r="K295" s="111">
        <f>SUM(K289:K294)</f>
        <v>0</v>
      </c>
    </row>
    <row r="296" spans="1:11" ht="19.5" customHeight="1" hidden="1" thickBot="1">
      <c r="A296" s="25"/>
      <c r="B296" s="26"/>
      <c r="C296" s="27"/>
      <c r="D296" s="27"/>
      <c r="E296" s="27"/>
      <c r="F296" s="27"/>
      <c r="G296" s="27"/>
      <c r="H296" s="27"/>
      <c r="I296" s="27"/>
      <c r="J296" s="27"/>
      <c r="K296" s="28"/>
    </row>
    <row r="297" spans="1:11" ht="19.5" customHeight="1" hidden="1">
      <c r="A297" s="653" t="s">
        <v>228</v>
      </c>
      <c r="B297" s="101"/>
      <c r="C297" s="94"/>
      <c r="D297" s="92"/>
      <c r="E297" s="93"/>
      <c r="F297" s="94"/>
      <c r="G297" s="92"/>
      <c r="H297" s="93"/>
      <c r="I297" s="94"/>
      <c r="J297" s="92"/>
      <c r="K297" s="93"/>
    </row>
    <row r="298" spans="1:11" ht="19.5" customHeight="1" hidden="1">
      <c r="A298" s="654"/>
      <c r="B298" s="105"/>
      <c r="C298" s="97"/>
      <c r="D298" s="95"/>
      <c r="E298" s="96"/>
      <c r="F298" s="97"/>
      <c r="G298" s="95"/>
      <c r="H298" s="96"/>
      <c r="I298" s="97"/>
      <c r="J298" s="95"/>
      <c r="K298" s="96"/>
    </row>
    <row r="299" spans="1:11" ht="19.5" customHeight="1" hidden="1">
      <c r="A299" s="654"/>
      <c r="B299" s="105"/>
      <c r="C299" s="97"/>
      <c r="D299" s="95"/>
      <c r="E299" s="96"/>
      <c r="F299" s="97"/>
      <c r="G299" s="95"/>
      <c r="H299" s="96"/>
      <c r="I299" s="97"/>
      <c r="J299" s="95"/>
      <c r="K299" s="96"/>
    </row>
    <row r="300" spans="1:11" ht="19.5" customHeight="1" hidden="1">
      <c r="A300" s="654"/>
      <c r="B300" s="105"/>
      <c r="C300" s="97"/>
      <c r="D300" s="95"/>
      <c r="E300" s="96"/>
      <c r="F300" s="97"/>
      <c r="G300" s="95"/>
      <c r="H300" s="96"/>
      <c r="I300" s="97"/>
      <c r="J300" s="95"/>
      <c r="K300" s="96"/>
    </row>
    <row r="301" spans="1:11" ht="19.5" customHeight="1" hidden="1">
      <c r="A301" s="654"/>
      <c r="B301" s="102"/>
      <c r="C301" s="97"/>
      <c r="D301" s="95"/>
      <c r="E301" s="96"/>
      <c r="F301" s="97"/>
      <c r="G301" s="95"/>
      <c r="H301" s="96"/>
      <c r="I301" s="97"/>
      <c r="J301" s="95"/>
      <c r="K301" s="96"/>
    </row>
    <row r="302" spans="1:11" ht="19.5" customHeight="1" hidden="1" thickBot="1">
      <c r="A302" s="654"/>
      <c r="B302" s="103"/>
      <c r="C302" s="98"/>
      <c r="D302" s="99"/>
      <c r="E302" s="100"/>
      <c r="F302" s="97"/>
      <c r="G302" s="95"/>
      <c r="H302" s="96"/>
      <c r="I302" s="97"/>
      <c r="J302" s="95"/>
      <c r="K302" s="96"/>
    </row>
    <row r="303" spans="1:11" ht="19.5" customHeight="1" hidden="1" thickBot="1">
      <c r="A303" s="655"/>
      <c r="B303" s="81" t="s">
        <v>192</v>
      </c>
      <c r="C303" s="106">
        <f>SUM(C297:C302)</f>
        <v>0</v>
      </c>
      <c r="D303" s="107"/>
      <c r="E303" s="111">
        <f>SUM(E297:E302)</f>
        <v>0</v>
      </c>
      <c r="F303" s="106">
        <f>SUM(F297:F302)</f>
        <v>0</v>
      </c>
      <c r="G303" s="107"/>
      <c r="H303" s="111">
        <f>SUM(H297:H302)</f>
        <v>0</v>
      </c>
      <c r="I303" s="106">
        <f>SUM(I297:I302)</f>
        <v>0</v>
      </c>
      <c r="J303" s="107"/>
      <c r="K303" s="111">
        <f>SUM(K297:K302)</f>
        <v>0</v>
      </c>
    </row>
    <row r="304" spans="1:11" ht="19.5" customHeight="1" hidden="1" thickBot="1">
      <c r="A304" s="25"/>
      <c r="B304" s="26"/>
      <c r="C304" s="27"/>
      <c r="D304" s="27"/>
      <c r="E304" s="27"/>
      <c r="F304" s="27"/>
      <c r="G304" s="27"/>
      <c r="H304" s="27"/>
      <c r="I304" s="27"/>
      <c r="J304" s="27"/>
      <c r="K304" s="28"/>
    </row>
    <row r="305" spans="1:11" ht="19.5" customHeight="1" hidden="1">
      <c r="A305" s="653" t="s">
        <v>229</v>
      </c>
      <c r="B305" s="101"/>
      <c r="C305" s="94"/>
      <c r="D305" s="92"/>
      <c r="E305" s="93"/>
      <c r="F305" s="94"/>
      <c r="G305" s="92"/>
      <c r="H305" s="93"/>
      <c r="I305" s="94"/>
      <c r="J305" s="92"/>
      <c r="K305" s="93"/>
    </row>
    <row r="306" spans="1:11" ht="19.5" customHeight="1" hidden="1">
      <c r="A306" s="654"/>
      <c r="B306" s="105"/>
      <c r="C306" s="114"/>
      <c r="D306" s="115"/>
      <c r="E306" s="116"/>
      <c r="F306" s="114"/>
      <c r="G306" s="115"/>
      <c r="H306" s="116"/>
      <c r="I306" s="114"/>
      <c r="J306" s="115"/>
      <c r="K306" s="116"/>
    </row>
    <row r="307" spans="1:11" ht="19.5" customHeight="1" hidden="1">
      <c r="A307" s="654"/>
      <c r="B307" s="105"/>
      <c r="C307" s="114"/>
      <c r="D307" s="115"/>
      <c r="E307" s="116"/>
      <c r="F307" s="114"/>
      <c r="G307" s="115"/>
      <c r="H307" s="116"/>
      <c r="I307" s="114"/>
      <c r="J307" s="115"/>
      <c r="K307" s="116"/>
    </row>
    <row r="308" spans="1:11" ht="19.5" customHeight="1" hidden="1">
      <c r="A308" s="654"/>
      <c r="B308" s="105"/>
      <c r="C308" s="97"/>
      <c r="D308" s="95"/>
      <c r="E308" s="96"/>
      <c r="F308" s="97"/>
      <c r="G308" s="95"/>
      <c r="H308" s="96"/>
      <c r="I308" s="97"/>
      <c r="J308" s="95"/>
      <c r="K308" s="96"/>
    </row>
    <row r="309" spans="1:11" ht="19.5" customHeight="1" hidden="1" thickBot="1">
      <c r="A309" s="654"/>
      <c r="B309" s="103"/>
      <c r="C309" s="98"/>
      <c r="D309" s="99"/>
      <c r="E309" s="100"/>
      <c r="F309" s="97"/>
      <c r="G309" s="95"/>
      <c r="H309" s="96"/>
      <c r="I309" s="97"/>
      <c r="J309" s="95"/>
      <c r="K309" s="96"/>
    </row>
    <row r="310" spans="1:11" ht="19.5" customHeight="1" hidden="1" thickBot="1">
      <c r="A310" s="655"/>
      <c r="B310" s="81" t="s">
        <v>192</v>
      </c>
      <c r="C310" s="106">
        <f>SUM(C305:C309)</f>
        <v>0</v>
      </c>
      <c r="D310" s="107"/>
      <c r="E310" s="111">
        <f>SUM(E305:E309)</f>
        <v>0</v>
      </c>
      <c r="F310" s="106">
        <f>SUM(F305:F309)</f>
        <v>0</v>
      </c>
      <c r="G310" s="107"/>
      <c r="H310" s="111">
        <f>SUM(H305:H309)</f>
        <v>0</v>
      </c>
      <c r="I310" s="106">
        <f>SUM(I305:I309)</f>
        <v>0</v>
      </c>
      <c r="J310" s="107"/>
      <c r="K310" s="111">
        <f>SUM(K305:K309)</f>
        <v>0</v>
      </c>
    </row>
    <row r="311" spans="1:11" ht="19.5" customHeight="1" hidden="1" thickBot="1">
      <c r="A311" s="25"/>
      <c r="B311" s="26"/>
      <c r="C311" s="27"/>
      <c r="D311" s="27"/>
      <c r="E311" s="27"/>
      <c r="F311" s="27"/>
      <c r="G311" s="27"/>
      <c r="H311" s="27"/>
      <c r="I311" s="27"/>
      <c r="J311" s="27"/>
      <c r="K311" s="28"/>
    </row>
    <row r="312" spans="1:11" ht="19.5" customHeight="1" hidden="1">
      <c r="A312" s="653" t="s">
        <v>230</v>
      </c>
      <c r="B312" s="101"/>
      <c r="C312" s="94"/>
      <c r="D312" s="92"/>
      <c r="E312" s="93"/>
      <c r="F312" s="94"/>
      <c r="G312" s="92"/>
      <c r="H312" s="93"/>
      <c r="I312" s="94"/>
      <c r="J312" s="92"/>
      <c r="K312" s="93"/>
    </row>
    <row r="313" spans="1:11" ht="19.5" customHeight="1" hidden="1">
      <c r="A313" s="654"/>
      <c r="B313" s="105"/>
      <c r="C313" s="114"/>
      <c r="D313" s="115"/>
      <c r="E313" s="116"/>
      <c r="F313" s="114"/>
      <c r="G313" s="115"/>
      <c r="H313" s="116"/>
      <c r="I313" s="114"/>
      <c r="J313" s="115"/>
      <c r="K313" s="116"/>
    </row>
    <row r="314" spans="1:11" ht="19.5" customHeight="1" hidden="1">
      <c r="A314" s="654"/>
      <c r="B314" s="105"/>
      <c r="C314" s="114"/>
      <c r="D314" s="115"/>
      <c r="E314" s="116"/>
      <c r="F314" s="114"/>
      <c r="G314" s="115"/>
      <c r="H314" s="116"/>
      <c r="I314" s="114"/>
      <c r="J314" s="115"/>
      <c r="K314" s="116"/>
    </row>
    <row r="315" spans="1:11" ht="19.5" customHeight="1" hidden="1">
      <c r="A315" s="654"/>
      <c r="B315" s="102"/>
      <c r="C315" s="97"/>
      <c r="D315" s="95"/>
      <c r="E315" s="96"/>
      <c r="F315" s="97"/>
      <c r="G315" s="95"/>
      <c r="H315" s="96"/>
      <c r="I315" s="97"/>
      <c r="J315" s="95"/>
      <c r="K315" s="96"/>
    </row>
    <row r="316" spans="1:11" ht="19.5" customHeight="1" hidden="1" thickBot="1">
      <c r="A316" s="654"/>
      <c r="B316" s="103"/>
      <c r="C316" s="98"/>
      <c r="D316" s="99"/>
      <c r="E316" s="100"/>
      <c r="F316" s="97"/>
      <c r="G316" s="95"/>
      <c r="H316" s="96"/>
      <c r="I316" s="97"/>
      <c r="J316" s="95"/>
      <c r="K316" s="96"/>
    </row>
    <row r="317" spans="1:11" ht="19.5" customHeight="1" hidden="1" thickBot="1">
      <c r="A317" s="655"/>
      <c r="B317" s="81" t="s">
        <v>192</v>
      </c>
      <c r="C317" s="106">
        <f>SUM(C312:C316)</f>
        <v>0</v>
      </c>
      <c r="D317" s="107"/>
      <c r="E317" s="111">
        <f>SUM(E312:E316)</f>
        <v>0</v>
      </c>
      <c r="F317" s="106">
        <f>SUM(F312:F316)</f>
        <v>0</v>
      </c>
      <c r="G317" s="107"/>
      <c r="H317" s="111">
        <f>SUM(H312:H316)</f>
        <v>0</v>
      </c>
      <c r="I317" s="106">
        <f>SUM(I312:I316)</f>
        <v>0</v>
      </c>
      <c r="J317" s="107"/>
      <c r="K317" s="111">
        <f>SUM(K312:K316)</f>
        <v>0</v>
      </c>
    </row>
    <row r="318" spans="1:11" ht="19.5" customHeight="1" thickBot="1">
      <c r="A318" s="25"/>
      <c r="B318" s="26"/>
      <c r="C318" s="27"/>
      <c r="D318" s="27"/>
      <c r="E318" s="27"/>
      <c r="F318" s="27"/>
      <c r="G318" s="27"/>
      <c r="H318" s="27"/>
      <c r="I318" s="27"/>
      <c r="J318" s="27"/>
      <c r="K318" s="28"/>
    </row>
    <row r="319" spans="1:11" ht="19.5" customHeight="1" thickBot="1">
      <c r="A319" s="662" t="s">
        <v>24</v>
      </c>
      <c r="B319" s="663"/>
      <c r="C319" s="330">
        <f>C279+C287+C295+C303+C310+C317</f>
        <v>0</v>
      </c>
      <c r="D319" s="331"/>
      <c r="E319" s="333">
        <f>E279+E287+E295+E303+E310+E317</f>
        <v>120</v>
      </c>
      <c r="F319" s="330">
        <f>F279+F287+F295+F303+F310+F317</f>
        <v>0</v>
      </c>
      <c r="G319" s="331"/>
      <c r="H319" s="333">
        <f>H279+H287+H295+H303+H310+H317</f>
        <v>120</v>
      </c>
      <c r="I319" s="330">
        <f>I279+I287+I295+I303+I310+I317</f>
        <v>0</v>
      </c>
      <c r="J319" s="331"/>
      <c r="K319" s="333">
        <f>K279+K287+K295+K303+K310+K317</f>
        <v>20</v>
      </c>
    </row>
    <row r="320" spans="1:11" ht="19.5" customHeight="1" thickBot="1">
      <c r="A320" s="25"/>
      <c r="B320" s="26"/>
      <c r="C320" s="27"/>
      <c r="D320" s="27"/>
      <c r="E320" s="27"/>
      <c r="F320" s="27"/>
      <c r="G320" s="27"/>
      <c r="H320" s="27"/>
      <c r="I320" s="27"/>
      <c r="J320" s="27"/>
      <c r="K320" s="28"/>
    </row>
    <row r="321" spans="1:11" ht="19.5" customHeight="1">
      <c r="A321" s="664" t="s">
        <v>180</v>
      </c>
      <c r="B321" s="665"/>
      <c r="C321" s="665"/>
      <c r="D321" s="665"/>
      <c r="E321" s="665"/>
      <c r="F321" s="665"/>
      <c r="G321" s="665"/>
      <c r="H321" s="665"/>
      <c r="I321" s="665"/>
      <c r="J321" s="665"/>
      <c r="K321" s="666"/>
    </row>
    <row r="322" spans="1:11" ht="19.5" customHeight="1" hidden="1" thickBot="1">
      <c r="A322" s="650" t="s">
        <v>49</v>
      </c>
      <c r="B322" s="651"/>
      <c r="C322" s="651"/>
      <c r="D322" s="651"/>
      <c r="E322" s="651"/>
      <c r="F322" s="651"/>
      <c r="G322" s="651"/>
      <c r="H322" s="651"/>
      <c r="I322" s="651"/>
      <c r="J322" s="651"/>
      <c r="K322" s="652"/>
    </row>
    <row r="323" spans="1:11" ht="19.5" customHeight="1" hidden="1">
      <c r="A323" s="653" t="s">
        <v>435</v>
      </c>
      <c r="B323" s="105"/>
      <c r="C323" s="114"/>
      <c r="D323" s="115"/>
      <c r="E323" s="116"/>
      <c r="F323" s="114"/>
      <c r="G323" s="115"/>
      <c r="H323" s="116"/>
      <c r="I323" s="114"/>
      <c r="J323" s="115"/>
      <c r="K323" s="116"/>
    </row>
    <row r="324" spans="1:11" ht="19.5" customHeight="1" hidden="1">
      <c r="A324" s="654"/>
      <c r="B324" s="105"/>
      <c r="C324" s="114"/>
      <c r="D324" s="115"/>
      <c r="E324" s="116"/>
      <c r="F324" s="114"/>
      <c r="G324" s="115"/>
      <c r="H324" s="116"/>
      <c r="I324" s="114"/>
      <c r="J324" s="115"/>
      <c r="K324" s="116"/>
    </row>
    <row r="325" spans="1:11" ht="19.5" customHeight="1" hidden="1">
      <c r="A325" s="654"/>
      <c r="B325" s="105"/>
      <c r="C325" s="114"/>
      <c r="D325" s="115"/>
      <c r="E325" s="116"/>
      <c r="F325" s="114"/>
      <c r="G325" s="115"/>
      <c r="H325" s="116"/>
      <c r="I325" s="114"/>
      <c r="J325" s="115"/>
      <c r="K325" s="116"/>
    </row>
    <row r="326" spans="1:11" ht="19.5" customHeight="1" hidden="1">
      <c r="A326" s="654"/>
      <c r="B326" s="105"/>
      <c r="C326" s="114"/>
      <c r="D326" s="115"/>
      <c r="E326" s="116"/>
      <c r="F326" s="114"/>
      <c r="G326" s="115"/>
      <c r="H326" s="116"/>
      <c r="I326" s="114"/>
      <c r="J326" s="115"/>
      <c r="K326" s="116"/>
    </row>
    <row r="327" spans="1:11" ht="19.5" customHeight="1" hidden="1" thickBot="1">
      <c r="A327" s="654"/>
      <c r="B327" s="102"/>
      <c r="C327" s="97"/>
      <c r="D327" s="95"/>
      <c r="E327" s="96"/>
      <c r="F327" s="97"/>
      <c r="G327" s="95"/>
      <c r="H327" s="96"/>
      <c r="I327" s="97"/>
      <c r="J327" s="95"/>
      <c r="K327" s="96"/>
    </row>
    <row r="328" spans="1:11" ht="19.5" customHeight="1" hidden="1" thickBot="1">
      <c r="A328" s="655"/>
      <c r="B328" s="81" t="s">
        <v>192</v>
      </c>
      <c r="C328" s="106">
        <f>SUM(C323:C327)</f>
        <v>0</v>
      </c>
      <c r="D328" s="107"/>
      <c r="E328" s="111">
        <f>SUM(E323:E327)</f>
        <v>0</v>
      </c>
      <c r="F328" s="106">
        <f>SUM(F323:F327)</f>
        <v>0</v>
      </c>
      <c r="G328" s="107"/>
      <c r="H328" s="111">
        <f>SUM(H323:H327)</f>
        <v>0</v>
      </c>
      <c r="I328" s="106">
        <f>SUM(I323:I327)</f>
        <v>0</v>
      </c>
      <c r="J328" s="107"/>
      <c r="K328" s="111">
        <f>SUM(K323:K327)</f>
        <v>0</v>
      </c>
    </row>
    <row r="329" spans="1:11" ht="19.5" customHeight="1" hidden="1" thickBot="1">
      <c r="A329" s="644" t="s">
        <v>56</v>
      </c>
      <c r="B329" s="645"/>
      <c r="C329" s="108">
        <f>C328</f>
        <v>0</v>
      </c>
      <c r="D329" s="109"/>
      <c r="E329" s="110">
        <f>E328</f>
        <v>0</v>
      </c>
      <c r="F329" s="108">
        <f>F328</f>
        <v>0</v>
      </c>
      <c r="G329" s="109"/>
      <c r="H329" s="110">
        <f>H328</f>
        <v>0</v>
      </c>
      <c r="I329" s="108">
        <f>I328</f>
        <v>0</v>
      </c>
      <c r="J329" s="109"/>
      <c r="K329" s="110">
        <f>K328</f>
        <v>0</v>
      </c>
    </row>
    <row r="330" spans="1:11" ht="19.5" customHeight="1" thickBot="1">
      <c r="A330" s="25"/>
      <c r="B330" s="26"/>
      <c r="C330" s="27"/>
      <c r="D330" s="27"/>
      <c r="E330" s="27"/>
      <c r="F330" s="27"/>
      <c r="G330" s="27"/>
      <c r="H330" s="27"/>
      <c r="I330" s="27"/>
      <c r="J330" s="27"/>
      <c r="K330" s="28"/>
    </row>
    <row r="331" spans="1:11" ht="19.5" customHeight="1" thickBot="1">
      <c r="A331" s="656" t="s">
        <v>59</v>
      </c>
      <c r="B331" s="659"/>
      <c r="C331" s="657"/>
      <c r="D331" s="657"/>
      <c r="E331" s="657"/>
      <c r="F331" s="657"/>
      <c r="G331" s="657"/>
      <c r="H331" s="657"/>
      <c r="I331" s="657"/>
      <c r="J331" s="657"/>
      <c r="K331" s="658"/>
    </row>
    <row r="332" spans="1:11" ht="44.25" customHeight="1" thickBot="1">
      <c r="A332" s="660" t="s">
        <v>57</v>
      </c>
      <c r="B332" s="79" t="s">
        <v>414</v>
      </c>
      <c r="C332" s="176">
        <v>6000</v>
      </c>
      <c r="D332" s="176" t="s">
        <v>171</v>
      </c>
      <c r="E332" s="334">
        <v>4000</v>
      </c>
      <c r="F332" s="251"/>
      <c r="G332" s="176"/>
      <c r="H332" s="335">
        <v>3000</v>
      </c>
      <c r="I332" s="251"/>
      <c r="J332" s="252"/>
      <c r="K332" s="253">
        <v>1000</v>
      </c>
    </row>
    <row r="333" spans="1:11" ht="19.5" customHeight="1" hidden="1" thickBot="1">
      <c r="A333" s="661"/>
      <c r="B333" s="79"/>
      <c r="C333" s="176"/>
      <c r="D333" s="176"/>
      <c r="E333" s="334"/>
      <c r="F333" s="336"/>
      <c r="G333" s="115"/>
      <c r="H333" s="337"/>
      <c r="I333" s="338"/>
      <c r="J333" s="339"/>
      <c r="K333" s="340"/>
    </row>
    <row r="334" spans="1:11" ht="19.5" customHeight="1" hidden="1" thickBot="1">
      <c r="A334" s="661"/>
      <c r="B334" s="79"/>
      <c r="C334" s="341"/>
      <c r="D334" s="176"/>
      <c r="E334" s="341"/>
      <c r="F334" s="114"/>
      <c r="G334" s="115"/>
      <c r="H334" s="116"/>
      <c r="I334" s="114"/>
      <c r="J334" s="115"/>
      <c r="K334" s="116"/>
    </row>
    <row r="335" spans="1:11" ht="19.5" customHeight="1" hidden="1" thickBot="1">
      <c r="A335" s="661"/>
      <c r="B335" s="79"/>
      <c r="C335" s="341"/>
      <c r="D335" s="176"/>
      <c r="E335" s="341"/>
      <c r="F335" s="114"/>
      <c r="G335" s="115"/>
      <c r="H335" s="116"/>
      <c r="I335" s="114"/>
      <c r="J335" s="115"/>
      <c r="K335" s="116"/>
    </row>
    <row r="336" spans="1:11" ht="19.5" customHeight="1" hidden="1" thickBot="1">
      <c r="A336" s="661"/>
      <c r="B336" s="79"/>
      <c r="C336" s="341"/>
      <c r="D336" s="176"/>
      <c r="E336" s="341"/>
      <c r="F336" s="114"/>
      <c r="G336" s="115"/>
      <c r="H336" s="116"/>
      <c r="I336" s="114"/>
      <c r="J336" s="115"/>
      <c r="K336" s="116"/>
    </row>
    <row r="337" spans="1:11" ht="19.5" customHeight="1" hidden="1" thickBot="1">
      <c r="A337" s="661"/>
      <c r="B337" s="79"/>
      <c r="C337" s="341"/>
      <c r="D337" s="176"/>
      <c r="E337" s="341"/>
      <c r="F337" s="97"/>
      <c r="G337" s="95"/>
      <c r="H337" s="96"/>
      <c r="I337" s="97"/>
      <c r="J337" s="95"/>
      <c r="K337" s="96"/>
    </row>
    <row r="338" spans="1:11" ht="19.5" customHeight="1" thickBot="1">
      <c r="A338" s="661"/>
      <c r="B338" s="51"/>
      <c r="C338" s="341"/>
      <c r="D338" s="176"/>
      <c r="E338" s="341"/>
      <c r="F338" s="125"/>
      <c r="G338" s="126"/>
      <c r="H338" s="127"/>
      <c r="I338" s="125"/>
      <c r="J338" s="126"/>
      <c r="K338" s="127"/>
    </row>
    <row r="339" spans="1:11" ht="19.5" customHeight="1" thickBot="1">
      <c r="A339" s="655"/>
      <c r="B339" s="104" t="s">
        <v>192</v>
      </c>
      <c r="C339" s="106">
        <f>SUM(C332:C338)</f>
        <v>6000</v>
      </c>
      <c r="D339" s="107"/>
      <c r="E339" s="111">
        <f>SUM(E332:E338)</f>
        <v>4000</v>
      </c>
      <c r="F339" s="106">
        <f>SUM(F332:F338)</f>
        <v>0</v>
      </c>
      <c r="G339" s="107"/>
      <c r="H339" s="111">
        <f>SUM(H332:H338)</f>
        <v>3000</v>
      </c>
      <c r="I339" s="106">
        <f>SUM(I332:I338)</f>
        <v>0</v>
      </c>
      <c r="J339" s="107"/>
      <c r="K339" s="111">
        <f>SUM(K332:K338)</f>
        <v>1000</v>
      </c>
    </row>
    <row r="340" spans="1:11" ht="19.5" customHeight="1" thickBot="1">
      <c r="A340" s="644" t="s">
        <v>58</v>
      </c>
      <c r="B340" s="645"/>
      <c r="C340" s="108">
        <f>C339</f>
        <v>6000</v>
      </c>
      <c r="D340" s="109"/>
      <c r="E340" s="110">
        <f>E339</f>
        <v>4000</v>
      </c>
      <c r="F340" s="108">
        <f>F339</f>
        <v>0</v>
      </c>
      <c r="G340" s="109"/>
      <c r="H340" s="110">
        <f>H339</f>
        <v>3000</v>
      </c>
      <c r="I340" s="108">
        <f>I339</f>
        <v>0</v>
      </c>
      <c r="J340" s="109"/>
      <c r="K340" s="110">
        <f>K339</f>
        <v>1000</v>
      </c>
    </row>
    <row r="341" spans="1:11" ht="19.5" customHeight="1" thickBot="1">
      <c r="A341" s="25"/>
      <c r="B341" s="26"/>
      <c r="C341" s="27"/>
      <c r="D341" s="27"/>
      <c r="E341" s="27"/>
      <c r="F341" s="27"/>
      <c r="G341" s="27"/>
      <c r="H341" s="27"/>
      <c r="I341" s="27"/>
      <c r="J341" s="27"/>
      <c r="K341" s="28"/>
    </row>
    <row r="342" spans="1:11" ht="19.5" customHeight="1" thickBot="1">
      <c r="A342" s="662" t="s">
        <v>48</v>
      </c>
      <c r="B342" s="663"/>
      <c r="C342" s="330">
        <f>C329+C340</f>
        <v>6000</v>
      </c>
      <c r="D342" s="331"/>
      <c r="E342" s="332">
        <f>E329+E340</f>
        <v>4000</v>
      </c>
      <c r="F342" s="330">
        <f>F329+F340</f>
        <v>0</v>
      </c>
      <c r="G342" s="331"/>
      <c r="H342" s="332">
        <f>H329+H340</f>
        <v>3000</v>
      </c>
      <c r="I342" s="330">
        <f>I329+I340</f>
        <v>0</v>
      </c>
      <c r="J342" s="331"/>
      <c r="K342" s="332">
        <f>K329+K340</f>
        <v>1000</v>
      </c>
    </row>
    <row r="343" spans="1:11" ht="19.5" customHeight="1" thickBot="1">
      <c r="A343" s="25"/>
      <c r="B343" s="26"/>
      <c r="C343" s="27"/>
      <c r="D343" s="27"/>
      <c r="E343" s="27"/>
      <c r="F343" s="27"/>
      <c r="G343" s="27"/>
      <c r="H343" s="27"/>
      <c r="I343" s="27"/>
      <c r="J343" s="27"/>
      <c r="K343" s="28"/>
    </row>
    <row r="344" spans="1:11" ht="19.5" customHeight="1">
      <c r="A344" s="664" t="s">
        <v>108</v>
      </c>
      <c r="B344" s="665"/>
      <c r="C344" s="665"/>
      <c r="D344" s="665"/>
      <c r="E344" s="665"/>
      <c r="F344" s="665"/>
      <c r="G344" s="665"/>
      <c r="H344" s="665"/>
      <c r="I344" s="665"/>
      <c r="J344" s="665"/>
      <c r="K344" s="666"/>
    </row>
    <row r="345" spans="1:11" ht="19.5" customHeight="1" thickBot="1">
      <c r="A345" s="650" t="s">
        <v>20</v>
      </c>
      <c r="B345" s="651"/>
      <c r="C345" s="651"/>
      <c r="D345" s="651"/>
      <c r="E345" s="651"/>
      <c r="F345" s="651"/>
      <c r="G345" s="651"/>
      <c r="H345" s="651"/>
      <c r="I345" s="651"/>
      <c r="J345" s="651"/>
      <c r="K345" s="652"/>
    </row>
    <row r="346" spans="1:11" ht="19.5" customHeight="1">
      <c r="A346" s="653" t="s">
        <v>238</v>
      </c>
      <c r="B346" s="101" t="s">
        <v>415</v>
      </c>
      <c r="C346" s="250" t="s">
        <v>181</v>
      </c>
      <c r="D346" s="92"/>
      <c r="E346" s="93">
        <v>50</v>
      </c>
      <c r="F346" s="250" t="s">
        <v>181</v>
      </c>
      <c r="G346" s="92"/>
      <c r="H346" s="93">
        <v>50</v>
      </c>
      <c r="I346" s="250" t="s">
        <v>181</v>
      </c>
      <c r="J346" s="92"/>
      <c r="K346" s="93">
        <v>50</v>
      </c>
    </row>
    <row r="347" spans="1:11" ht="19.5" customHeight="1" hidden="1">
      <c r="A347" s="654"/>
      <c r="B347" s="105"/>
      <c r="C347" s="114"/>
      <c r="D347" s="115"/>
      <c r="E347" s="116"/>
      <c r="F347" s="114"/>
      <c r="G347" s="115"/>
      <c r="H347" s="116"/>
      <c r="I347" s="114"/>
      <c r="J347" s="115"/>
      <c r="K347" s="116"/>
    </row>
    <row r="348" spans="1:11" ht="19.5" customHeight="1" hidden="1">
      <c r="A348" s="654"/>
      <c r="B348" s="105"/>
      <c r="C348" s="114"/>
      <c r="D348" s="115"/>
      <c r="E348" s="116"/>
      <c r="F348" s="114"/>
      <c r="G348" s="115"/>
      <c r="H348" s="116"/>
      <c r="I348" s="114"/>
      <c r="J348" s="115"/>
      <c r="K348" s="116"/>
    </row>
    <row r="349" spans="1:11" ht="19.5" customHeight="1" thickBot="1">
      <c r="A349" s="654"/>
      <c r="B349" s="103"/>
      <c r="C349" s="98"/>
      <c r="D349" s="99"/>
      <c r="E349" s="100"/>
      <c r="F349" s="97"/>
      <c r="G349" s="95"/>
      <c r="H349" s="96"/>
      <c r="I349" s="97"/>
      <c r="J349" s="95"/>
      <c r="K349" s="96"/>
    </row>
    <row r="350" spans="1:11" ht="19.5" customHeight="1" thickBot="1">
      <c r="A350" s="655"/>
      <c r="B350" s="81" t="s">
        <v>192</v>
      </c>
      <c r="C350" s="106">
        <f>SUM(C346:C349)</f>
        <v>0</v>
      </c>
      <c r="D350" s="107"/>
      <c r="E350" s="111">
        <f>SUM(E346:E349)</f>
        <v>50</v>
      </c>
      <c r="F350" s="106">
        <f>SUM(F346:F349)</f>
        <v>0</v>
      </c>
      <c r="G350" s="107"/>
      <c r="H350" s="111">
        <f>SUM(H346:H349)</f>
        <v>50</v>
      </c>
      <c r="I350" s="106">
        <f>SUM(I346:I349)</f>
        <v>0</v>
      </c>
      <c r="J350" s="107"/>
      <c r="K350" s="111">
        <f>SUM(K346:K349)</f>
        <v>50</v>
      </c>
    </row>
    <row r="351" spans="1:11" ht="19.5" customHeight="1" thickBot="1">
      <c r="A351" s="25"/>
      <c r="B351" s="26"/>
      <c r="C351" s="27"/>
      <c r="D351" s="27"/>
      <c r="E351" s="27"/>
      <c r="F351" s="27"/>
      <c r="G351" s="27"/>
      <c r="H351" s="27"/>
      <c r="I351" s="27"/>
      <c r="J351" s="27"/>
      <c r="K351" s="28"/>
    </row>
    <row r="352" spans="1:11" ht="19.5" customHeight="1" thickBot="1">
      <c r="A352" s="653" t="s">
        <v>239</v>
      </c>
      <c r="B352" s="101" t="s">
        <v>415</v>
      </c>
      <c r="C352" s="250" t="s">
        <v>181</v>
      </c>
      <c r="D352" s="92"/>
      <c r="E352" s="93">
        <v>70</v>
      </c>
      <c r="F352" s="250" t="s">
        <v>181</v>
      </c>
      <c r="G352" s="92"/>
      <c r="H352" s="93">
        <v>70</v>
      </c>
      <c r="I352" s="250" t="s">
        <v>181</v>
      </c>
      <c r="J352" s="92"/>
      <c r="K352" s="93">
        <v>70</v>
      </c>
    </row>
    <row r="353" spans="1:11" ht="19.5" customHeight="1" hidden="1">
      <c r="A353" s="654"/>
      <c r="B353" s="105"/>
      <c r="C353" s="114"/>
      <c r="D353" s="115"/>
      <c r="E353" s="116"/>
      <c r="F353" s="114"/>
      <c r="G353" s="115"/>
      <c r="H353" s="116"/>
      <c r="I353" s="114"/>
      <c r="J353" s="115"/>
      <c r="K353" s="116"/>
    </row>
    <row r="354" spans="1:11" ht="19.5" customHeight="1" hidden="1">
      <c r="A354" s="654"/>
      <c r="B354" s="102"/>
      <c r="C354" s="97"/>
      <c r="D354" s="95"/>
      <c r="E354" s="96"/>
      <c r="F354" s="97"/>
      <c r="G354" s="95"/>
      <c r="H354" s="96"/>
      <c r="I354" s="97"/>
      <c r="J354" s="95"/>
      <c r="K354" s="96"/>
    </row>
    <row r="355" spans="1:11" ht="19.5" customHeight="1" hidden="1" thickBot="1">
      <c r="A355" s="654"/>
      <c r="B355" s="103"/>
      <c r="C355" s="98"/>
      <c r="D355" s="99"/>
      <c r="E355" s="100"/>
      <c r="F355" s="97"/>
      <c r="G355" s="95"/>
      <c r="H355" s="96"/>
      <c r="I355" s="97"/>
      <c r="J355" s="95"/>
      <c r="K355" s="96"/>
    </row>
    <row r="356" spans="1:11" ht="19.5" customHeight="1" thickBot="1">
      <c r="A356" s="655"/>
      <c r="B356" s="81" t="s">
        <v>192</v>
      </c>
      <c r="C356" s="106">
        <f>SUM(C352:C355)</f>
        <v>0</v>
      </c>
      <c r="D356" s="107"/>
      <c r="E356" s="111">
        <f>SUM(E352:E355)</f>
        <v>70</v>
      </c>
      <c r="F356" s="106">
        <f>SUM(F352:F355)</f>
        <v>0</v>
      </c>
      <c r="G356" s="107"/>
      <c r="H356" s="111">
        <f>SUM(H352:H355)</f>
        <v>70</v>
      </c>
      <c r="I356" s="106">
        <f>SUM(I352:I355)</f>
        <v>0</v>
      </c>
      <c r="J356" s="107"/>
      <c r="K356" s="111">
        <f>SUM(K352:K355)</f>
        <v>70</v>
      </c>
    </row>
    <row r="357" spans="1:11" ht="19.5" customHeight="1" thickBot="1">
      <c r="A357" s="644" t="s">
        <v>21</v>
      </c>
      <c r="B357" s="645"/>
      <c r="C357" s="108">
        <f>C350+C356</f>
        <v>0</v>
      </c>
      <c r="D357" s="109"/>
      <c r="E357" s="110">
        <f>E350+E356</f>
        <v>120</v>
      </c>
      <c r="F357" s="108">
        <f>F350+F356</f>
        <v>0</v>
      </c>
      <c r="G357" s="109"/>
      <c r="H357" s="110">
        <f>H350+H356</f>
        <v>120</v>
      </c>
      <c r="I357" s="108">
        <f>I350+I356</f>
        <v>0</v>
      </c>
      <c r="J357" s="109"/>
      <c r="K357" s="110">
        <f>K350+K356</f>
        <v>120</v>
      </c>
    </row>
    <row r="358" spans="1:11" ht="19.5" customHeight="1" thickBot="1">
      <c r="A358" s="25"/>
      <c r="B358" s="26"/>
      <c r="C358" s="27"/>
      <c r="D358" s="27"/>
      <c r="E358" s="27"/>
      <c r="F358" s="27"/>
      <c r="G358" s="27"/>
      <c r="H358" s="27"/>
      <c r="I358" s="27"/>
      <c r="J358" s="27"/>
      <c r="K358" s="28"/>
    </row>
    <row r="359" spans="1:11" ht="19.5" customHeight="1" thickBot="1">
      <c r="A359" s="656" t="s">
        <v>23</v>
      </c>
      <c r="B359" s="657"/>
      <c r="C359" s="657"/>
      <c r="D359" s="657"/>
      <c r="E359" s="657"/>
      <c r="F359" s="657"/>
      <c r="G359" s="657"/>
      <c r="H359" s="657"/>
      <c r="I359" s="657"/>
      <c r="J359" s="657"/>
      <c r="K359" s="658"/>
    </row>
    <row r="360" spans="1:11" ht="19.5" customHeight="1" thickBot="1">
      <c r="A360" s="653" t="s">
        <v>231</v>
      </c>
      <c r="B360" s="101" t="s">
        <v>416</v>
      </c>
      <c r="C360" s="250" t="s">
        <v>181</v>
      </c>
      <c r="D360" s="92"/>
      <c r="E360" s="93">
        <v>84</v>
      </c>
      <c r="F360" s="94"/>
      <c r="G360" s="92"/>
      <c r="H360" s="93">
        <v>84</v>
      </c>
      <c r="I360" s="94"/>
      <c r="J360" s="92"/>
      <c r="K360" s="93">
        <v>84</v>
      </c>
    </row>
    <row r="361" spans="1:11" ht="19.5" customHeight="1" hidden="1">
      <c r="A361" s="654"/>
      <c r="B361" s="105"/>
      <c r="C361" s="114"/>
      <c r="D361" s="115"/>
      <c r="E361" s="116"/>
      <c r="F361" s="114"/>
      <c r="G361" s="115"/>
      <c r="H361" s="116"/>
      <c r="I361" s="114"/>
      <c r="J361" s="115"/>
      <c r="K361" s="116"/>
    </row>
    <row r="362" spans="1:11" ht="19.5" customHeight="1" hidden="1">
      <c r="A362" s="654"/>
      <c r="B362" s="102"/>
      <c r="C362" s="97"/>
      <c r="D362" s="95"/>
      <c r="E362" s="96"/>
      <c r="F362" s="97"/>
      <c r="G362" s="95"/>
      <c r="H362" s="96"/>
      <c r="I362" s="97"/>
      <c r="J362" s="95"/>
      <c r="K362" s="96"/>
    </row>
    <row r="363" spans="1:11" ht="19.5" customHeight="1" hidden="1" thickBot="1">
      <c r="A363" s="654"/>
      <c r="B363" s="103"/>
      <c r="C363" s="98"/>
      <c r="D363" s="99"/>
      <c r="E363" s="100"/>
      <c r="F363" s="97"/>
      <c r="G363" s="95"/>
      <c r="H363" s="96"/>
      <c r="I363" s="97"/>
      <c r="J363" s="95"/>
      <c r="K363" s="96"/>
    </row>
    <row r="364" spans="1:11" ht="19.5" customHeight="1" thickBot="1">
      <c r="A364" s="655"/>
      <c r="B364" s="81" t="s">
        <v>192</v>
      </c>
      <c r="C364" s="106">
        <f>SUM(C360:C363)</f>
        <v>0</v>
      </c>
      <c r="D364" s="107"/>
      <c r="E364" s="111">
        <f>SUM(E360:E363)</f>
        <v>84</v>
      </c>
      <c r="F364" s="106">
        <f>SUM(F360:F363)</f>
        <v>0</v>
      </c>
      <c r="G364" s="107"/>
      <c r="H364" s="111">
        <f>SUM(H360:H363)</f>
        <v>84</v>
      </c>
      <c r="I364" s="106">
        <f>SUM(I360:I363)</f>
        <v>0</v>
      </c>
      <c r="J364" s="107"/>
      <c r="K364" s="111">
        <f>SUM(K360:K363)</f>
        <v>84</v>
      </c>
    </row>
    <row r="365" spans="1:11" ht="19.5" customHeight="1" thickBot="1">
      <c r="A365" s="644" t="s">
        <v>22</v>
      </c>
      <c r="B365" s="645"/>
      <c r="C365" s="108">
        <f>C364</f>
        <v>0</v>
      </c>
      <c r="D365" s="109"/>
      <c r="E365" s="110">
        <f>E364</f>
        <v>84</v>
      </c>
      <c r="F365" s="108">
        <f>F364</f>
        <v>0</v>
      </c>
      <c r="G365" s="109"/>
      <c r="H365" s="110">
        <f>H364</f>
        <v>84</v>
      </c>
      <c r="I365" s="108">
        <f>I364</f>
        <v>0</v>
      </c>
      <c r="J365" s="109"/>
      <c r="K365" s="110">
        <f>K364</f>
        <v>84</v>
      </c>
    </row>
    <row r="366" spans="1:11" ht="19.5" customHeight="1" thickBot="1">
      <c r="A366" s="25"/>
      <c r="B366" s="26"/>
      <c r="C366" s="27"/>
      <c r="D366" s="27"/>
      <c r="E366" s="27"/>
      <c r="F366" s="27"/>
      <c r="G366" s="27"/>
      <c r="H366" s="27"/>
      <c r="I366" s="27"/>
      <c r="J366" s="27"/>
      <c r="K366" s="28"/>
    </row>
    <row r="367" spans="1:11" ht="19.5" customHeight="1" thickBot="1">
      <c r="A367" s="646" t="s">
        <v>109</v>
      </c>
      <c r="B367" s="647"/>
      <c r="C367" s="342">
        <f>C357+C365</f>
        <v>0</v>
      </c>
      <c r="D367" s="343"/>
      <c r="E367" s="344">
        <f>E357+E365</f>
        <v>204</v>
      </c>
      <c r="F367" s="342">
        <f>F357+F365</f>
        <v>0</v>
      </c>
      <c r="G367" s="343"/>
      <c r="H367" s="344">
        <f>H357+H365</f>
        <v>204</v>
      </c>
      <c r="I367" s="342">
        <f>I357+I365</f>
        <v>0</v>
      </c>
      <c r="J367" s="343"/>
      <c r="K367" s="344">
        <f>K357+K365</f>
        <v>204</v>
      </c>
    </row>
    <row r="368" spans="1:11" ht="19.5" customHeight="1" thickBot="1">
      <c r="A368" s="345"/>
      <c r="B368" s="346"/>
      <c r="C368" s="347"/>
      <c r="D368" s="347"/>
      <c r="E368" s="347"/>
      <c r="F368" s="347"/>
      <c r="G368" s="347"/>
      <c r="H368" s="347"/>
      <c r="I368" s="347"/>
      <c r="J368" s="347"/>
      <c r="K368" s="348"/>
    </row>
    <row r="369" spans="1:11" ht="19.5" customHeight="1" thickBot="1">
      <c r="A369" s="648" t="s">
        <v>34</v>
      </c>
      <c r="B369" s="649"/>
      <c r="C369" s="349">
        <f>C202+C271+C319+C342+C367</f>
        <v>6186</v>
      </c>
      <c r="D369" s="350"/>
      <c r="E369" s="351">
        <f>E202+E271+E319+E342+E367</f>
        <v>9800.35</v>
      </c>
      <c r="F369" s="349">
        <f>F202+F271+F319+F342+F367</f>
        <v>197</v>
      </c>
      <c r="G369" s="350"/>
      <c r="H369" s="351">
        <f>H202+H271+H319+H342+H367</f>
        <v>9200.15</v>
      </c>
      <c r="I369" s="349">
        <f>I202+I271+I319+I342+I367</f>
        <v>112</v>
      </c>
      <c r="J369" s="350"/>
      <c r="K369" s="351">
        <f>K202+K271+K319+K342+K367</f>
        <v>5999.7</v>
      </c>
    </row>
    <row r="370" spans="1:11" ht="19.5" customHeight="1">
      <c r="A370" s="352"/>
      <c r="B370" s="352"/>
      <c r="C370" s="353"/>
      <c r="D370" s="353"/>
      <c r="E370" s="353"/>
      <c r="F370" s="353"/>
      <c r="G370" s="353"/>
      <c r="H370" s="353"/>
      <c r="I370" s="353"/>
      <c r="J370" s="353"/>
      <c r="K370" s="353"/>
    </row>
    <row r="371" spans="1:11" ht="19.5" customHeight="1">
      <c r="A371" s="352"/>
      <c r="B371" s="352"/>
      <c r="C371" s="353"/>
      <c r="D371" s="353"/>
      <c r="E371" s="353"/>
      <c r="F371" s="353"/>
      <c r="G371" s="353"/>
      <c r="H371" s="353"/>
      <c r="I371" s="353"/>
      <c r="J371" s="353"/>
      <c r="K371" s="353"/>
    </row>
  </sheetData>
  <sheetProtection/>
  <mergeCells count="97">
    <mergeCell ref="A4:K4"/>
    <mergeCell ref="H6:K6"/>
    <mergeCell ref="A7:B7"/>
    <mergeCell ref="C7:K7"/>
    <mergeCell ref="A8:B8"/>
    <mergeCell ref="C8:K8"/>
    <mergeCell ref="C9:K9"/>
    <mergeCell ref="C10:K10"/>
    <mergeCell ref="C11:K11"/>
    <mergeCell ref="C12:K12"/>
    <mergeCell ref="C13:K13"/>
    <mergeCell ref="C14:K14"/>
    <mergeCell ref="C15:K15"/>
    <mergeCell ref="C16:K16"/>
    <mergeCell ref="C17:K17"/>
    <mergeCell ref="C18:K18"/>
    <mergeCell ref="A19:K19"/>
    <mergeCell ref="A20:K20"/>
    <mergeCell ref="A21:K21"/>
    <mergeCell ref="A22:B22"/>
    <mergeCell ref="C22:E22"/>
    <mergeCell ref="F22:H22"/>
    <mergeCell ref="I22:K22"/>
    <mergeCell ref="A23:A24"/>
    <mergeCell ref="B23:B24"/>
    <mergeCell ref="C23:D23"/>
    <mergeCell ref="E23:E24"/>
    <mergeCell ref="F23:G23"/>
    <mergeCell ref="H23:H24"/>
    <mergeCell ref="I23:J23"/>
    <mergeCell ref="K23:K24"/>
    <mergeCell ref="A25:A30"/>
    <mergeCell ref="A31:B31"/>
    <mergeCell ref="A33:K33"/>
    <mergeCell ref="A34:A39"/>
    <mergeCell ref="A41:A46"/>
    <mergeCell ref="A48:A140"/>
    <mergeCell ref="A142:A146"/>
    <mergeCell ref="A147:B147"/>
    <mergeCell ref="A149:K149"/>
    <mergeCell ref="A150:A155"/>
    <mergeCell ref="A157:A162"/>
    <mergeCell ref="A163:B163"/>
    <mergeCell ref="A165:K165"/>
    <mergeCell ref="A166:A171"/>
    <mergeCell ref="A173:A178"/>
    <mergeCell ref="A180:A185"/>
    <mergeCell ref="A187:A192"/>
    <mergeCell ref="A194:A199"/>
    <mergeCell ref="A200:B200"/>
    <mergeCell ref="A202:B202"/>
    <mergeCell ref="A204:K204"/>
    <mergeCell ref="A205:K205"/>
    <mergeCell ref="A206:A211"/>
    <mergeCell ref="A213:A218"/>
    <mergeCell ref="A220:A225"/>
    <mergeCell ref="A227:A232"/>
    <mergeCell ref="A233:B233"/>
    <mergeCell ref="A235:K235"/>
    <mergeCell ref="A236:A241"/>
    <mergeCell ref="A242:B242"/>
    <mergeCell ref="A244:K244"/>
    <mergeCell ref="A245:A250"/>
    <mergeCell ref="A251:B251"/>
    <mergeCell ref="A253:K253"/>
    <mergeCell ref="A254:A259"/>
    <mergeCell ref="A260:B260"/>
    <mergeCell ref="A262:K262"/>
    <mergeCell ref="A263:A268"/>
    <mergeCell ref="A269:B269"/>
    <mergeCell ref="A271:B271"/>
    <mergeCell ref="A273:K273"/>
    <mergeCell ref="A274:A279"/>
    <mergeCell ref="A281:A287"/>
    <mergeCell ref="A289:A295"/>
    <mergeCell ref="A297:A303"/>
    <mergeCell ref="A305:A310"/>
    <mergeCell ref="A312:A317"/>
    <mergeCell ref="A319:B319"/>
    <mergeCell ref="A321:K321"/>
    <mergeCell ref="A322:K322"/>
    <mergeCell ref="A323:A328"/>
    <mergeCell ref="A329:B329"/>
    <mergeCell ref="A331:K331"/>
    <mergeCell ref="A332:A339"/>
    <mergeCell ref="A340:B340"/>
    <mergeCell ref="A342:B342"/>
    <mergeCell ref="A344:K344"/>
    <mergeCell ref="A365:B365"/>
    <mergeCell ref="A367:B367"/>
    <mergeCell ref="A369:B369"/>
    <mergeCell ref="A345:K345"/>
    <mergeCell ref="A346:A350"/>
    <mergeCell ref="A352:A356"/>
    <mergeCell ref="A357:B357"/>
    <mergeCell ref="A359:K359"/>
    <mergeCell ref="A360:A364"/>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3:K321"/>
  <sheetViews>
    <sheetView zoomScalePageLayoutView="0" workbookViewId="0" topLeftCell="A1">
      <selection activeCell="B14" sqref="B14"/>
    </sheetView>
  </sheetViews>
  <sheetFormatPr defaultColWidth="9.140625" defaultRowHeight="12.75"/>
  <cols>
    <col min="1" max="1" width="23.00390625" style="64" customWidth="1"/>
    <col min="2" max="2" width="49.7109375" style="64" customWidth="1"/>
    <col min="3" max="9" width="8.7109375" style="84" customWidth="1"/>
    <col min="10" max="10" width="6.421875" style="84" customWidth="1"/>
    <col min="11" max="11" width="8.7109375" style="84" customWidth="1"/>
    <col min="12" max="16384" width="9.140625" style="64" customWidth="1"/>
  </cols>
  <sheetData>
    <row r="1" ht="12" customHeight="1"/>
    <row r="2" ht="12.75" customHeight="1"/>
    <row r="3" spans="1:11" ht="15" customHeight="1">
      <c r="A3" s="86"/>
      <c r="B3" s="179"/>
      <c r="C3" s="159"/>
      <c r="D3" s="159"/>
      <c r="E3" s="159"/>
      <c r="F3" s="159"/>
      <c r="G3" s="159"/>
      <c r="H3" s="159"/>
      <c r="I3" s="159"/>
      <c r="J3" s="159"/>
      <c r="K3" s="159"/>
    </row>
    <row r="4" spans="1:11" ht="12.75" customHeight="1">
      <c r="A4" s="712" t="s">
        <v>114</v>
      </c>
      <c r="B4" s="712"/>
      <c r="C4" s="712"/>
      <c r="D4" s="712"/>
      <c r="E4" s="712"/>
      <c r="F4" s="712"/>
      <c r="G4" s="712"/>
      <c r="H4" s="712"/>
      <c r="I4" s="712"/>
      <c r="J4" s="712"/>
      <c r="K4" s="712"/>
    </row>
    <row r="5" ht="12.75" customHeight="1"/>
    <row r="6" spans="8:11" ht="12.75" customHeight="1" thickBot="1">
      <c r="H6" s="713" t="s">
        <v>575</v>
      </c>
      <c r="I6" s="714"/>
      <c r="J6" s="714"/>
      <c r="K6" s="714"/>
    </row>
    <row r="7" spans="1:11" ht="19.5" customHeight="1" thickBot="1">
      <c r="A7" s="715" t="s">
        <v>146</v>
      </c>
      <c r="B7" s="716"/>
      <c r="C7" s="717" t="s">
        <v>175</v>
      </c>
      <c r="D7" s="718"/>
      <c r="E7" s="718"/>
      <c r="F7" s="718"/>
      <c r="G7" s="718"/>
      <c r="H7" s="718"/>
      <c r="I7" s="718"/>
      <c r="J7" s="718"/>
      <c r="K7" s="719"/>
    </row>
    <row r="8" spans="1:11" ht="19.5" customHeight="1" thickBot="1">
      <c r="A8" s="715" t="s">
        <v>147</v>
      </c>
      <c r="B8" s="716"/>
      <c r="C8" s="717" t="s">
        <v>33</v>
      </c>
      <c r="D8" s="718"/>
      <c r="E8" s="718"/>
      <c r="F8" s="718"/>
      <c r="G8" s="718"/>
      <c r="H8" s="718"/>
      <c r="I8" s="718"/>
      <c r="J8" s="718"/>
      <c r="K8" s="719"/>
    </row>
    <row r="9" spans="1:11" ht="19.5" customHeight="1">
      <c r="A9" s="223" t="s">
        <v>148</v>
      </c>
      <c r="B9" s="89" t="s">
        <v>149</v>
      </c>
      <c r="C9" s="703" t="s">
        <v>202</v>
      </c>
      <c r="D9" s="704"/>
      <c r="E9" s="704"/>
      <c r="F9" s="704"/>
      <c r="G9" s="704"/>
      <c r="H9" s="704"/>
      <c r="I9" s="704"/>
      <c r="J9" s="704"/>
      <c r="K9" s="705"/>
    </row>
    <row r="10" spans="1:11" ht="19.5" customHeight="1">
      <c r="A10" s="224"/>
      <c r="B10" s="90" t="s">
        <v>150</v>
      </c>
      <c r="C10" s="706" t="s">
        <v>203</v>
      </c>
      <c r="D10" s="707"/>
      <c r="E10" s="707"/>
      <c r="F10" s="707"/>
      <c r="G10" s="707"/>
      <c r="H10" s="707"/>
      <c r="I10" s="707"/>
      <c r="J10" s="707"/>
      <c r="K10" s="708"/>
    </row>
    <row r="11" spans="1:11" ht="19.5" customHeight="1">
      <c r="A11" s="224"/>
      <c r="B11" s="90" t="s">
        <v>151</v>
      </c>
      <c r="C11" s="709" t="s">
        <v>32</v>
      </c>
      <c r="D11" s="710"/>
      <c r="E11" s="710"/>
      <c r="F11" s="710"/>
      <c r="G11" s="710"/>
      <c r="H11" s="710"/>
      <c r="I11" s="710"/>
      <c r="J11" s="710"/>
      <c r="K11" s="711"/>
    </row>
    <row r="12" spans="1:11" ht="19.5" customHeight="1">
      <c r="A12" s="224"/>
      <c r="B12" s="90" t="s">
        <v>182</v>
      </c>
      <c r="C12" s="709"/>
      <c r="D12" s="710"/>
      <c r="E12" s="710"/>
      <c r="F12" s="710"/>
      <c r="G12" s="710"/>
      <c r="H12" s="710"/>
      <c r="I12" s="710"/>
      <c r="J12" s="710"/>
      <c r="K12" s="711"/>
    </row>
    <row r="13" spans="1:11" ht="19.5" customHeight="1">
      <c r="A13" s="224"/>
      <c r="B13" s="90" t="s">
        <v>152</v>
      </c>
      <c r="C13" s="709"/>
      <c r="D13" s="710"/>
      <c r="E13" s="710"/>
      <c r="F13" s="710"/>
      <c r="G13" s="710"/>
      <c r="H13" s="710"/>
      <c r="I13" s="710"/>
      <c r="J13" s="710"/>
      <c r="K13" s="711"/>
    </row>
    <row r="14" spans="1:11" ht="19.5" customHeight="1">
      <c r="A14" s="224"/>
      <c r="B14" s="90" t="s">
        <v>198</v>
      </c>
      <c r="C14" s="694">
        <f>C15+C16+C17+C18</f>
        <v>18000</v>
      </c>
      <c r="D14" s="695"/>
      <c r="E14" s="695"/>
      <c r="F14" s="695"/>
      <c r="G14" s="695"/>
      <c r="H14" s="695"/>
      <c r="I14" s="695"/>
      <c r="J14" s="695"/>
      <c r="K14" s="696"/>
    </row>
    <row r="15" spans="1:11" ht="19.5" customHeight="1">
      <c r="A15" s="224"/>
      <c r="B15" s="90" t="s">
        <v>572</v>
      </c>
      <c r="C15" s="694">
        <v>18000</v>
      </c>
      <c r="D15" s="695"/>
      <c r="E15" s="695"/>
      <c r="F15" s="695"/>
      <c r="G15" s="695"/>
      <c r="H15" s="695"/>
      <c r="I15" s="695"/>
      <c r="J15" s="695"/>
      <c r="K15" s="696"/>
    </row>
    <row r="16" spans="1:11" ht="19.5" customHeight="1">
      <c r="A16" s="224"/>
      <c r="B16" s="90" t="s">
        <v>303</v>
      </c>
      <c r="C16" s="694"/>
      <c r="D16" s="695"/>
      <c r="E16" s="695"/>
      <c r="F16" s="695"/>
      <c r="G16" s="695"/>
      <c r="H16" s="695"/>
      <c r="I16" s="695"/>
      <c r="J16" s="695"/>
      <c r="K16" s="696"/>
    </row>
    <row r="17" spans="1:11" ht="19.5" customHeight="1">
      <c r="A17" s="224"/>
      <c r="B17" s="90" t="s">
        <v>421</v>
      </c>
      <c r="C17" s="694"/>
      <c r="D17" s="695"/>
      <c r="E17" s="695"/>
      <c r="F17" s="695"/>
      <c r="G17" s="695"/>
      <c r="H17" s="695"/>
      <c r="I17" s="695"/>
      <c r="J17" s="695"/>
      <c r="K17" s="696"/>
    </row>
    <row r="18" spans="1:11" ht="19.5" customHeight="1" thickBot="1">
      <c r="A18" s="225"/>
      <c r="B18" s="91" t="s">
        <v>581</v>
      </c>
      <c r="C18" s="694"/>
      <c r="D18" s="695"/>
      <c r="E18" s="695"/>
      <c r="F18" s="695"/>
      <c r="G18" s="695"/>
      <c r="H18" s="695"/>
      <c r="I18" s="695"/>
      <c r="J18" s="695"/>
      <c r="K18" s="696"/>
    </row>
    <row r="19" spans="1:11" ht="19.5" customHeight="1" thickBot="1">
      <c r="A19" s="697" t="s">
        <v>153</v>
      </c>
      <c r="B19" s="698"/>
      <c r="C19" s="698"/>
      <c r="D19" s="698"/>
      <c r="E19" s="698"/>
      <c r="F19" s="698"/>
      <c r="G19" s="698"/>
      <c r="H19" s="698"/>
      <c r="I19" s="698"/>
      <c r="J19" s="698"/>
      <c r="K19" s="699"/>
    </row>
    <row r="20" spans="1:11" ht="19.5" customHeight="1">
      <c r="A20" s="700" t="s">
        <v>183</v>
      </c>
      <c r="B20" s="701"/>
      <c r="C20" s="701"/>
      <c r="D20" s="701"/>
      <c r="E20" s="701"/>
      <c r="F20" s="701"/>
      <c r="G20" s="701"/>
      <c r="H20" s="701"/>
      <c r="I20" s="701"/>
      <c r="J20" s="701"/>
      <c r="K20" s="702"/>
    </row>
    <row r="21" spans="1:11" ht="19.5" customHeight="1" thickBot="1">
      <c r="A21" s="682" t="s">
        <v>74</v>
      </c>
      <c r="B21" s="683"/>
      <c r="C21" s="684"/>
      <c r="D21" s="684"/>
      <c r="E21" s="684"/>
      <c r="F21" s="684"/>
      <c r="G21" s="684"/>
      <c r="H21" s="684"/>
      <c r="I21" s="684"/>
      <c r="J21" s="684"/>
      <c r="K21" s="685"/>
    </row>
    <row r="22" spans="1:11" ht="19.5" customHeight="1" thickBot="1">
      <c r="A22" s="628" t="s">
        <v>75</v>
      </c>
      <c r="B22" s="686"/>
      <c r="C22" s="687" t="s">
        <v>304</v>
      </c>
      <c r="D22" s="688"/>
      <c r="E22" s="689"/>
      <c r="F22" s="687" t="s">
        <v>428</v>
      </c>
      <c r="G22" s="688"/>
      <c r="H22" s="689"/>
      <c r="I22" s="687" t="s">
        <v>583</v>
      </c>
      <c r="J22" s="688"/>
      <c r="K22" s="689"/>
    </row>
    <row r="23" spans="1:11" ht="27" customHeight="1">
      <c r="A23" s="690" t="s">
        <v>184</v>
      </c>
      <c r="B23" s="692" t="s">
        <v>185</v>
      </c>
      <c r="C23" s="676" t="s">
        <v>50</v>
      </c>
      <c r="D23" s="677"/>
      <c r="E23" s="674" t="s">
        <v>51</v>
      </c>
      <c r="F23" s="676" t="s">
        <v>50</v>
      </c>
      <c r="G23" s="677"/>
      <c r="H23" s="674" t="s">
        <v>51</v>
      </c>
      <c r="I23" s="676" t="s">
        <v>50</v>
      </c>
      <c r="J23" s="677"/>
      <c r="K23" s="674" t="s">
        <v>51</v>
      </c>
    </row>
    <row r="24" spans="1:11" ht="19.5" customHeight="1" thickBot="1">
      <c r="A24" s="691"/>
      <c r="B24" s="693"/>
      <c r="C24" s="112" t="s">
        <v>52</v>
      </c>
      <c r="D24" s="113" t="s">
        <v>53</v>
      </c>
      <c r="E24" s="675"/>
      <c r="F24" s="112" t="s">
        <v>52</v>
      </c>
      <c r="G24" s="113" t="s">
        <v>53</v>
      </c>
      <c r="H24" s="675"/>
      <c r="I24" s="112" t="s">
        <v>52</v>
      </c>
      <c r="J24" s="113" t="s">
        <v>53</v>
      </c>
      <c r="K24" s="675"/>
    </row>
    <row r="25" spans="1:11" ht="19.5" customHeight="1">
      <c r="A25" s="653" t="s">
        <v>210</v>
      </c>
      <c r="B25" s="101"/>
      <c r="C25" s="94"/>
      <c r="D25" s="92"/>
      <c r="E25" s="226"/>
      <c r="F25" s="94"/>
      <c r="G25" s="92"/>
      <c r="H25" s="226"/>
      <c r="I25" s="94"/>
      <c r="J25" s="92"/>
      <c r="K25" s="226"/>
    </row>
    <row r="26" spans="1:11" ht="19.5" customHeight="1" thickBot="1">
      <c r="A26" s="654"/>
      <c r="B26" s="105"/>
      <c r="C26" s="97"/>
      <c r="D26" s="95"/>
      <c r="E26" s="96"/>
      <c r="F26" s="97"/>
      <c r="G26" s="95"/>
      <c r="H26" s="96"/>
      <c r="I26" s="97"/>
      <c r="J26" s="95"/>
      <c r="K26" s="96"/>
    </row>
    <row r="27" spans="1:11" ht="19.5" customHeight="1" hidden="1">
      <c r="A27" s="654"/>
      <c r="B27" s="102"/>
      <c r="C27" s="97"/>
      <c r="D27" s="95"/>
      <c r="E27" s="96"/>
      <c r="F27" s="97"/>
      <c r="G27" s="95"/>
      <c r="H27" s="96"/>
      <c r="I27" s="97"/>
      <c r="J27" s="95"/>
      <c r="K27" s="96"/>
    </row>
    <row r="28" spans="1:11" ht="19.5" customHeight="1" hidden="1">
      <c r="A28" s="654"/>
      <c r="B28" s="102"/>
      <c r="C28" s="97"/>
      <c r="D28" s="95"/>
      <c r="E28" s="96"/>
      <c r="F28" s="97"/>
      <c r="G28" s="95"/>
      <c r="H28" s="96"/>
      <c r="I28" s="97"/>
      <c r="J28" s="95"/>
      <c r="K28" s="96"/>
    </row>
    <row r="29" spans="1:11" ht="19.5" customHeight="1" hidden="1">
      <c r="A29" s="654"/>
      <c r="B29" s="103"/>
      <c r="C29" s="98"/>
      <c r="D29" s="99"/>
      <c r="E29" s="100"/>
      <c r="F29" s="97"/>
      <c r="G29" s="99"/>
      <c r="H29" s="96"/>
      <c r="I29" s="97"/>
      <c r="J29" s="99"/>
      <c r="K29" s="96"/>
    </row>
    <row r="30" spans="1:11" ht="19.5" customHeight="1" thickBot="1">
      <c r="A30" s="655"/>
      <c r="B30" s="81" t="s">
        <v>192</v>
      </c>
      <c r="C30" s="106">
        <f>SUM(C25:C29)</f>
        <v>0</v>
      </c>
      <c r="D30" s="107"/>
      <c r="E30" s="111">
        <f>SUM(E25:E29)</f>
        <v>0</v>
      </c>
      <c r="F30" s="106"/>
      <c r="G30" s="107"/>
      <c r="H30" s="111"/>
      <c r="I30" s="106"/>
      <c r="J30" s="107"/>
      <c r="K30" s="111">
        <f>SUM(K25:K29)</f>
        <v>0</v>
      </c>
    </row>
    <row r="31" spans="1:11" ht="19.5" customHeight="1" thickBot="1">
      <c r="A31" s="644" t="s">
        <v>74</v>
      </c>
      <c r="B31" s="645"/>
      <c r="C31" s="108">
        <f>C30</f>
        <v>0</v>
      </c>
      <c r="D31" s="109"/>
      <c r="E31" s="110">
        <f>E30</f>
        <v>0</v>
      </c>
      <c r="F31" s="108">
        <f>F30</f>
        <v>0</v>
      </c>
      <c r="G31" s="109"/>
      <c r="H31" s="110">
        <f>H30</f>
        <v>0</v>
      </c>
      <c r="I31" s="108">
        <f>I30</f>
        <v>0</v>
      </c>
      <c r="J31" s="109"/>
      <c r="K31" s="110">
        <f>K30</f>
        <v>0</v>
      </c>
    </row>
    <row r="32" spans="1:11" ht="19.5" customHeight="1" thickBot="1">
      <c r="A32" s="25"/>
      <c r="B32" s="26"/>
      <c r="C32" s="27"/>
      <c r="D32" s="27"/>
      <c r="E32" s="27"/>
      <c r="F32" s="27"/>
      <c r="G32" s="27"/>
      <c r="H32" s="27"/>
      <c r="I32" s="27"/>
      <c r="J32" s="27"/>
      <c r="K32" s="28"/>
    </row>
    <row r="33" spans="1:11" ht="19.5" customHeight="1" thickBot="1">
      <c r="A33" s="678" t="s">
        <v>186</v>
      </c>
      <c r="B33" s="679"/>
      <c r="C33" s="680"/>
      <c r="D33" s="680"/>
      <c r="E33" s="680"/>
      <c r="F33" s="680"/>
      <c r="G33" s="680"/>
      <c r="H33" s="680"/>
      <c r="I33" s="680"/>
      <c r="J33" s="680"/>
      <c r="K33" s="681"/>
    </row>
    <row r="34" spans="1:11" ht="19.5" customHeight="1">
      <c r="A34" s="653" t="s">
        <v>211</v>
      </c>
      <c r="B34" s="101"/>
      <c r="C34" s="94"/>
      <c r="D34" s="92"/>
      <c r="E34" s="227"/>
      <c r="F34" s="94"/>
      <c r="G34" s="92"/>
      <c r="H34" s="228"/>
      <c r="I34" s="94"/>
      <c r="J34" s="92"/>
      <c r="K34" s="93"/>
    </row>
    <row r="35" spans="1:11" ht="19.5" customHeight="1">
      <c r="A35" s="654"/>
      <c r="B35" s="105"/>
      <c r="C35" s="97"/>
      <c r="D35" s="95"/>
      <c r="E35" s="229"/>
      <c r="F35" s="97"/>
      <c r="G35" s="95"/>
      <c r="H35" s="96"/>
      <c r="I35" s="97"/>
      <c r="J35" s="95"/>
      <c r="K35" s="96"/>
    </row>
    <row r="36" spans="1:11" ht="19.5" customHeight="1">
      <c r="A36" s="654"/>
      <c r="B36" s="102"/>
      <c r="C36" s="97"/>
      <c r="D36" s="95"/>
      <c r="E36" s="96"/>
      <c r="F36" s="97"/>
      <c r="G36" s="95"/>
      <c r="H36" s="229"/>
      <c r="I36" s="97"/>
      <c r="J36" s="95"/>
      <c r="K36" s="96"/>
    </row>
    <row r="37" spans="1:11" ht="19.5" customHeight="1">
      <c r="A37" s="654"/>
      <c r="B37" s="102"/>
      <c r="C37" s="97"/>
      <c r="D37" s="95"/>
      <c r="E37" s="229"/>
      <c r="F37" s="97"/>
      <c r="G37" s="95"/>
      <c r="H37" s="96"/>
      <c r="I37" s="97"/>
      <c r="J37" s="95"/>
      <c r="K37" s="96"/>
    </row>
    <row r="38" spans="1:11" ht="19.5" customHeight="1" thickBot="1">
      <c r="A38" s="654"/>
      <c r="B38" s="103"/>
      <c r="C38" s="98"/>
      <c r="D38" s="99"/>
      <c r="E38" s="230"/>
      <c r="F38" s="97"/>
      <c r="G38" s="99"/>
      <c r="H38" s="231"/>
      <c r="I38" s="97"/>
      <c r="J38" s="99"/>
      <c r="K38" s="96"/>
    </row>
    <row r="39" spans="1:11" ht="19.5" customHeight="1" thickBot="1">
      <c r="A39" s="655"/>
      <c r="B39" s="81" t="s">
        <v>192</v>
      </c>
      <c r="C39" s="106">
        <f>SUM(C34:C38)</f>
        <v>0</v>
      </c>
      <c r="D39" s="107"/>
      <c r="E39" s="111">
        <f>SUM(E34:E38)</f>
        <v>0</v>
      </c>
      <c r="F39" s="106">
        <f>SUM(F34:F38)</f>
        <v>0</v>
      </c>
      <c r="G39" s="107"/>
      <c r="H39" s="111">
        <f>SUM(H34:H38)</f>
        <v>0</v>
      </c>
      <c r="I39" s="106">
        <f>SUM(I34:I38)</f>
        <v>0</v>
      </c>
      <c r="J39" s="107"/>
      <c r="K39" s="111">
        <f>SUM(K34:K38)</f>
        <v>0</v>
      </c>
    </row>
    <row r="40" spans="1:11" ht="19.5" customHeight="1" thickBot="1">
      <c r="A40" s="25"/>
      <c r="B40" s="26"/>
      <c r="C40" s="27"/>
      <c r="D40" s="27"/>
      <c r="E40" s="27"/>
      <c r="F40" s="27"/>
      <c r="G40" s="27"/>
      <c r="H40" s="27"/>
      <c r="I40" s="27"/>
      <c r="J40" s="27"/>
      <c r="K40" s="28"/>
    </row>
    <row r="41" spans="1:11" ht="19.5" customHeight="1">
      <c r="A41" s="653" t="s">
        <v>233</v>
      </c>
      <c r="B41" s="101"/>
      <c r="C41" s="94"/>
      <c r="D41" s="92"/>
      <c r="E41" s="93"/>
      <c r="F41" s="94"/>
      <c r="G41" s="92"/>
      <c r="H41" s="228"/>
      <c r="I41" s="94"/>
      <c r="J41" s="92"/>
      <c r="K41" s="93"/>
    </row>
    <row r="42" spans="1:11" ht="19.5" customHeight="1">
      <c r="A42" s="654"/>
      <c r="B42" s="105"/>
      <c r="C42" s="97"/>
      <c r="D42" s="95"/>
      <c r="E42" s="96"/>
      <c r="F42" s="97"/>
      <c r="G42" s="95"/>
      <c r="H42" s="96"/>
      <c r="I42" s="97"/>
      <c r="J42" s="95"/>
      <c r="K42" s="96"/>
    </row>
    <row r="43" spans="1:11" ht="19.5" customHeight="1">
      <c r="A43" s="654"/>
      <c r="B43" s="102"/>
      <c r="C43" s="97"/>
      <c r="D43" s="95"/>
      <c r="E43" s="96"/>
      <c r="F43" s="97"/>
      <c r="G43" s="95"/>
      <c r="H43" s="96"/>
      <c r="I43" s="97"/>
      <c r="J43" s="95"/>
      <c r="K43" s="96"/>
    </row>
    <row r="44" spans="1:11" ht="19.5" customHeight="1">
      <c r="A44" s="654"/>
      <c r="B44" s="102"/>
      <c r="C44" s="97"/>
      <c r="D44" s="95"/>
      <c r="E44" s="96"/>
      <c r="F44" s="97"/>
      <c r="G44" s="95"/>
      <c r="H44" s="96"/>
      <c r="I44" s="97"/>
      <c r="J44" s="95"/>
      <c r="K44" s="96"/>
    </row>
    <row r="45" spans="1:11" ht="19.5" customHeight="1" thickBot="1">
      <c r="A45" s="654"/>
      <c r="B45" s="103"/>
      <c r="C45" s="98"/>
      <c r="D45" s="99"/>
      <c r="E45" s="100"/>
      <c r="F45" s="97"/>
      <c r="G45" s="95"/>
      <c r="H45" s="96"/>
      <c r="I45" s="97"/>
      <c r="J45" s="95"/>
      <c r="K45" s="96"/>
    </row>
    <row r="46" spans="1:11" ht="19.5" customHeight="1" thickBot="1">
      <c r="A46" s="655"/>
      <c r="B46" s="81" t="s">
        <v>192</v>
      </c>
      <c r="C46" s="106">
        <f>SUM(C41:C45)</f>
        <v>0</v>
      </c>
      <c r="D46" s="107"/>
      <c r="E46" s="111">
        <f>SUM(E41:E45)</f>
        <v>0</v>
      </c>
      <c r="F46" s="106">
        <f>SUM(F41:F45)</f>
        <v>0</v>
      </c>
      <c r="G46" s="107"/>
      <c r="H46" s="111">
        <f>SUM(H41:H45)</f>
        <v>0</v>
      </c>
      <c r="I46" s="106">
        <f>SUM(I41:I45)</f>
        <v>0</v>
      </c>
      <c r="J46" s="107"/>
      <c r="K46" s="111">
        <f>SUM(K41:K45)</f>
        <v>0</v>
      </c>
    </row>
    <row r="47" spans="1:11" ht="19.5" customHeight="1" thickBot="1">
      <c r="A47" s="25"/>
      <c r="B47" s="181"/>
      <c r="C47" s="27"/>
      <c r="D47" s="27"/>
      <c r="E47" s="27"/>
      <c r="F47" s="27"/>
      <c r="G47" s="27"/>
      <c r="H47" s="27"/>
      <c r="I47" s="27"/>
      <c r="J47" s="27"/>
      <c r="K47" s="28"/>
    </row>
    <row r="48" spans="1:11" ht="19.5" customHeight="1">
      <c r="A48" s="660" t="s">
        <v>212</v>
      </c>
      <c r="B48" s="326" t="s">
        <v>429</v>
      </c>
      <c r="C48" s="232"/>
      <c r="D48" s="92"/>
      <c r="E48" s="93"/>
      <c r="F48" s="94"/>
      <c r="G48" s="92"/>
      <c r="H48" s="93"/>
      <c r="I48" s="94"/>
      <c r="J48" s="92"/>
      <c r="K48" s="93"/>
    </row>
    <row r="49" spans="1:11" ht="19.5" customHeight="1">
      <c r="A49" s="661"/>
      <c r="B49" s="233"/>
      <c r="C49" s="234"/>
      <c r="D49" s="115"/>
      <c r="E49" s="116"/>
      <c r="F49" s="114"/>
      <c r="G49" s="115"/>
      <c r="H49" s="116"/>
      <c r="I49" s="114"/>
      <c r="J49" s="115"/>
      <c r="K49" s="116"/>
    </row>
    <row r="50" spans="1:11" ht="19.5" customHeight="1">
      <c r="A50" s="661"/>
      <c r="B50" s="233"/>
      <c r="C50" s="234"/>
      <c r="D50" s="115"/>
      <c r="E50" s="116"/>
      <c r="F50" s="234"/>
      <c r="G50" s="115"/>
      <c r="H50" s="116"/>
      <c r="I50" s="234"/>
      <c r="J50" s="115"/>
      <c r="K50" s="116"/>
    </row>
    <row r="51" spans="1:11" ht="19.5" customHeight="1">
      <c r="A51" s="661"/>
      <c r="B51" s="233"/>
      <c r="C51" s="234"/>
      <c r="D51" s="115"/>
      <c r="E51" s="116"/>
      <c r="F51" s="114"/>
      <c r="G51" s="115"/>
      <c r="H51" s="116"/>
      <c r="I51" s="234"/>
      <c r="J51" s="115"/>
      <c r="K51" s="116"/>
    </row>
    <row r="52" spans="1:11" ht="19.5" customHeight="1">
      <c r="A52" s="661"/>
      <c r="B52" s="233"/>
      <c r="C52" s="234"/>
      <c r="D52" s="115"/>
      <c r="E52" s="116"/>
      <c r="F52" s="234"/>
      <c r="G52" s="115"/>
      <c r="H52" s="116"/>
      <c r="I52" s="234"/>
      <c r="J52" s="115"/>
      <c r="K52" s="116"/>
    </row>
    <row r="53" spans="1:11" ht="19.5" customHeight="1">
      <c r="A53" s="661"/>
      <c r="B53" s="233"/>
      <c r="C53" s="234"/>
      <c r="D53" s="115"/>
      <c r="E53" s="116"/>
      <c r="F53" s="234"/>
      <c r="G53" s="115"/>
      <c r="H53" s="116"/>
      <c r="I53" s="234"/>
      <c r="J53" s="115"/>
      <c r="K53" s="116"/>
    </row>
    <row r="54" spans="1:11" ht="19.5" customHeight="1">
      <c r="A54" s="661"/>
      <c r="B54" s="233"/>
      <c r="C54" s="234"/>
      <c r="D54" s="115"/>
      <c r="E54" s="116"/>
      <c r="F54" s="114"/>
      <c r="G54" s="115"/>
      <c r="H54" s="116"/>
      <c r="I54" s="114"/>
      <c r="J54" s="115"/>
      <c r="K54" s="116"/>
    </row>
    <row r="55" spans="1:11" ht="19.5" customHeight="1">
      <c r="A55" s="661"/>
      <c r="B55" s="233"/>
      <c r="C55" s="234"/>
      <c r="D55" s="115"/>
      <c r="E55" s="116"/>
      <c r="F55" s="114"/>
      <c r="G55" s="115"/>
      <c r="H55" s="116"/>
      <c r="I55" s="114"/>
      <c r="J55" s="115"/>
      <c r="K55" s="116"/>
    </row>
    <row r="56" spans="1:11" ht="19.5" customHeight="1">
      <c r="A56" s="661"/>
      <c r="B56" s="327" t="s">
        <v>432</v>
      </c>
      <c r="C56" s="234"/>
      <c r="D56" s="115"/>
      <c r="E56" s="116"/>
      <c r="F56" s="114"/>
      <c r="G56" s="115"/>
      <c r="H56" s="116"/>
      <c r="I56" s="114"/>
      <c r="J56" s="115"/>
      <c r="K56" s="116"/>
    </row>
    <row r="57" spans="1:11" ht="19.5" customHeight="1">
      <c r="A57" s="661"/>
      <c r="B57" s="233"/>
      <c r="C57" s="234"/>
      <c r="D57" s="115"/>
      <c r="E57" s="116"/>
      <c r="F57" s="234"/>
      <c r="G57" s="115"/>
      <c r="H57" s="116"/>
      <c r="I57" s="234"/>
      <c r="J57" s="115"/>
      <c r="K57" s="116"/>
    </row>
    <row r="58" spans="1:11" ht="19.5" customHeight="1">
      <c r="A58" s="661"/>
      <c r="B58" s="233"/>
      <c r="C58" s="234"/>
      <c r="D58" s="115"/>
      <c r="E58" s="116"/>
      <c r="F58" s="114"/>
      <c r="G58" s="115"/>
      <c r="H58" s="116"/>
      <c r="I58" s="114"/>
      <c r="J58" s="115"/>
      <c r="K58" s="116"/>
    </row>
    <row r="59" spans="1:11" ht="19.5" customHeight="1">
      <c r="A59" s="661"/>
      <c r="B59" s="241"/>
      <c r="C59" s="234"/>
      <c r="D59" s="115"/>
      <c r="E59" s="116"/>
      <c r="F59" s="234"/>
      <c r="G59" s="115"/>
      <c r="H59" s="116"/>
      <c r="I59" s="114"/>
      <c r="J59" s="115"/>
      <c r="K59" s="116"/>
    </row>
    <row r="60" spans="1:11" ht="19.5" customHeight="1">
      <c r="A60" s="661"/>
      <c r="B60" s="240"/>
      <c r="C60" s="234"/>
      <c r="D60" s="115"/>
      <c r="E60" s="116"/>
      <c r="F60" s="234"/>
      <c r="G60" s="115"/>
      <c r="H60" s="116"/>
      <c r="I60" s="114"/>
      <c r="J60" s="115"/>
      <c r="K60" s="116"/>
    </row>
    <row r="61" spans="1:11" ht="19.5" customHeight="1">
      <c r="A61" s="661"/>
      <c r="B61" s="235"/>
      <c r="C61" s="234"/>
      <c r="D61" s="115"/>
      <c r="E61" s="116"/>
      <c r="F61" s="234"/>
      <c r="G61" s="115"/>
      <c r="H61" s="116"/>
      <c r="I61" s="114"/>
      <c r="J61" s="115"/>
      <c r="K61" s="116"/>
    </row>
    <row r="62" spans="1:11" ht="19.5" customHeight="1">
      <c r="A62" s="661"/>
      <c r="B62" s="235"/>
      <c r="C62" s="234"/>
      <c r="D62" s="115"/>
      <c r="E62" s="238"/>
      <c r="F62" s="234"/>
      <c r="G62" s="115"/>
      <c r="H62" s="238"/>
      <c r="I62" s="114"/>
      <c r="J62" s="115"/>
      <c r="K62" s="116"/>
    </row>
    <row r="63" spans="1:11" ht="19.5" customHeight="1">
      <c r="A63" s="661"/>
      <c r="B63" s="235"/>
      <c r="C63" s="234"/>
      <c r="D63" s="115"/>
      <c r="E63" s="116"/>
      <c r="F63" s="234"/>
      <c r="G63" s="115"/>
      <c r="H63" s="116"/>
      <c r="I63" s="114"/>
      <c r="J63" s="115"/>
      <c r="K63" s="116"/>
    </row>
    <row r="64" spans="1:11" ht="19.5" customHeight="1">
      <c r="A64" s="661"/>
      <c r="B64" s="328" t="s">
        <v>433</v>
      </c>
      <c r="C64" s="234"/>
      <c r="D64" s="115"/>
      <c r="E64" s="116"/>
      <c r="F64" s="114"/>
      <c r="G64" s="115"/>
      <c r="H64" s="116"/>
      <c r="I64" s="114"/>
      <c r="J64" s="115"/>
      <c r="K64" s="116"/>
    </row>
    <row r="65" spans="1:11" ht="19.5" customHeight="1">
      <c r="A65" s="661"/>
      <c r="B65" s="235"/>
      <c r="C65" s="234"/>
      <c r="D65" s="115"/>
      <c r="E65" s="116"/>
      <c r="F65" s="114"/>
      <c r="G65" s="115"/>
      <c r="H65" s="116"/>
      <c r="I65" s="234"/>
      <c r="J65" s="115"/>
      <c r="K65" s="116"/>
    </row>
    <row r="66" spans="1:11" ht="19.5" customHeight="1">
      <c r="A66" s="661"/>
      <c r="B66" s="235"/>
      <c r="C66" s="234"/>
      <c r="D66" s="115"/>
      <c r="E66" s="238"/>
      <c r="F66" s="234"/>
      <c r="G66" s="115"/>
      <c r="H66" s="238"/>
      <c r="I66" s="234"/>
      <c r="J66" s="115"/>
      <c r="K66" s="238"/>
    </row>
    <row r="67" spans="1:11" ht="19.5" customHeight="1">
      <c r="A67" s="661"/>
      <c r="B67" s="242"/>
      <c r="C67" s="234"/>
      <c r="D67" s="115"/>
      <c r="E67" s="116"/>
      <c r="F67" s="114"/>
      <c r="G67" s="115"/>
      <c r="H67" s="116"/>
      <c r="I67" s="234"/>
      <c r="J67" s="115"/>
      <c r="K67" s="116"/>
    </row>
    <row r="68" spans="1:11" ht="19.5" customHeight="1">
      <c r="A68" s="661"/>
      <c r="B68" s="242"/>
      <c r="C68" s="234"/>
      <c r="D68" s="115"/>
      <c r="E68" s="116"/>
      <c r="F68" s="234"/>
      <c r="G68" s="115"/>
      <c r="H68" s="116"/>
      <c r="I68" s="114"/>
      <c r="J68" s="115"/>
      <c r="K68" s="116"/>
    </row>
    <row r="69" spans="1:11" ht="19.5" customHeight="1">
      <c r="A69" s="661"/>
      <c r="B69" s="242"/>
      <c r="C69" s="234"/>
      <c r="D69" s="115"/>
      <c r="E69" s="116"/>
      <c r="F69" s="234"/>
      <c r="G69" s="115"/>
      <c r="H69" s="116"/>
      <c r="I69" s="114"/>
      <c r="J69" s="115"/>
      <c r="K69" s="116"/>
    </row>
    <row r="70" spans="1:11" ht="19.5" customHeight="1">
      <c r="A70" s="661"/>
      <c r="B70" s="242"/>
      <c r="C70" s="234"/>
      <c r="D70" s="115"/>
      <c r="E70" s="116"/>
      <c r="F70" s="114"/>
      <c r="G70" s="115"/>
      <c r="H70" s="116"/>
      <c r="I70" s="114"/>
      <c r="J70" s="115"/>
      <c r="K70" s="116"/>
    </row>
    <row r="71" spans="1:11" ht="30.75" customHeight="1">
      <c r="A71" s="661"/>
      <c r="B71" s="242"/>
      <c r="C71" s="234"/>
      <c r="D71" s="115"/>
      <c r="E71" s="116"/>
      <c r="F71" s="114"/>
      <c r="G71" s="115"/>
      <c r="H71" s="116"/>
      <c r="I71" s="234"/>
      <c r="J71" s="115"/>
      <c r="K71" s="116"/>
    </row>
    <row r="72" spans="1:11" ht="19.5" customHeight="1">
      <c r="A72" s="661"/>
      <c r="B72" s="242"/>
      <c r="C72" s="234"/>
      <c r="D72" s="115"/>
      <c r="E72" s="96"/>
      <c r="F72" s="234"/>
      <c r="G72" s="115"/>
      <c r="H72" s="96"/>
      <c r="I72" s="243"/>
      <c r="J72" s="95"/>
      <c r="K72" s="96"/>
    </row>
    <row r="73" spans="1:11" ht="19.5" customHeight="1">
      <c r="A73" s="661"/>
      <c r="B73" s="242"/>
      <c r="C73" s="234"/>
      <c r="D73" s="115"/>
      <c r="E73" s="96"/>
      <c r="F73" s="243"/>
      <c r="G73" s="95"/>
      <c r="H73" s="96"/>
      <c r="I73" s="243"/>
      <c r="J73" s="95"/>
      <c r="K73" s="96"/>
    </row>
    <row r="74" spans="1:11" ht="27.75" customHeight="1">
      <c r="A74" s="661"/>
      <c r="B74" s="244"/>
      <c r="C74" s="234"/>
      <c r="D74" s="115"/>
      <c r="E74" s="96"/>
      <c r="F74" s="243"/>
      <c r="G74" s="95"/>
      <c r="H74" s="116"/>
      <c r="I74" s="114"/>
      <c r="J74" s="115"/>
      <c r="K74" s="116"/>
    </row>
    <row r="75" spans="1:11" ht="19.5" customHeight="1">
      <c r="A75" s="661"/>
      <c r="B75" s="242"/>
      <c r="C75" s="234"/>
      <c r="D75" s="115"/>
      <c r="E75" s="96"/>
      <c r="F75" s="243"/>
      <c r="G75" s="95"/>
      <c r="H75" s="116"/>
      <c r="I75" s="114"/>
      <c r="J75" s="115"/>
      <c r="K75" s="116"/>
    </row>
    <row r="76" spans="1:11" ht="19.5" customHeight="1">
      <c r="A76" s="661"/>
      <c r="B76" s="242"/>
      <c r="C76" s="243"/>
      <c r="D76" s="115"/>
      <c r="E76" s="96"/>
      <c r="F76" s="243"/>
      <c r="G76" s="95"/>
      <c r="H76" s="116"/>
      <c r="I76" s="114"/>
      <c r="J76" s="115"/>
      <c r="K76" s="116"/>
    </row>
    <row r="77" spans="1:11" ht="19.5" customHeight="1">
      <c r="A77" s="661"/>
      <c r="B77" s="242"/>
      <c r="C77" s="234"/>
      <c r="D77" s="115"/>
      <c r="E77" s="116"/>
      <c r="F77" s="114"/>
      <c r="G77" s="115"/>
      <c r="H77" s="116"/>
      <c r="I77" s="234"/>
      <c r="J77" s="115"/>
      <c r="K77" s="116"/>
    </row>
    <row r="78" spans="1:11" ht="19.5" customHeight="1">
      <c r="A78" s="661"/>
      <c r="B78" s="242"/>
      <c r="C78" s="234"/>
      <c r="D78" s="115"/>
      <c r="E78" s="116"/>
      <c r="F78" s="114"/>
      <c r="G78" s="115"/>
      <c r="H78" s="116"/>
      <c r="I78" s="114"/>
      <c r="J78" s="115"/>
      <c r="K78" s="116"/>
    </row>
    <row r="79" spans="1:11" ht="19.5" customHeight="1">
      <c r="A79" s="661"/>
      <c r="B79" s="242"/>
      <c r="C79" s="234"/>
      <c r="D79" s="115"/>
      <c r="E79" s="116"/>
      <c r="F79" s="114"/>
      <c r="G79" s="115"/>
      <c r="H79" s="116"/>
      <c r="I79" s="114"/>
      <c r="J79" s="115"/>
      <c r="K79" s="116"/>
    </row>
    <row r="80" spans="1:11" ht="19.5" customHeight="1">
      <c r="A80" s="661"/>
      <c r="B80" s="329"/>
      <c r="C80" s="234"/>
      <c r="D80" s="95"/>
      <c r="E80" s="116"/>
      <c r="F80" s="114"/>
      <c r="G80" s="115"/>
      <c r="H80" s="116"/>
      <c r="I80" s="114"/>
      <c r="J80" s="115"/>
      <c r="K80" s="116"/>
    </row>
    <row r="81" spans="1:11" ht="19.5" customHeight="1">
      <c r="A81" s="661"/>
      <c r="B81" s="242"/>
      <c r="C81" s="234"/>
      <c r="D81" s="95"/>
      <c r="E81" s="116"/>
      <c r="F81" s="114"/>
      <c r="G81" s="115"/>
      <c r="H81" s="116"/>
      <c r="I81" s="114"/>
      <c r="J81" s="115"/>
      <c r="K81" s="116"/>
    </row>
    <row r="82" spans="1:11" ht="19.5" customHeight="1">
      <c r="A82" s="661"/>
      <c r="B82" s="242"/>
      <c r="C82" s="234"/>
      <c r="D82" s="95"/>
      <c r="E82" s="116"/>
      <c r="F82" s="234"/>
      <c r="G82" s="95"/>
      <c r="H82" s="116"/>
      <c r="I82" s="114"/>
      <c r="J82" s="115"/>
      <c r="K82" s="116"/>
    </row>
    <row r="83" spans="1:11" ht="19.5" customHeight="1">
      <c r="A83" s="661"/>
      <c r="B83" s="242"/>
      <c r="C83" s="234"/>
      <c r="D83" s="95"/>
      <c r="E83" s="116"/>
      <c r="F83" s="114"/>
      <c r="G83" s="115"/>
      <c r="H83" s="116"/>
      <c r="I83" s="234"/>
      <c r="J83" s="95"/>
      <c r="K83" s="116"/>
    </row>
    <row r="84" spans="1:11" ht="19.5" customHeight="1">
      <c r="A84" s="661"/>
      <c r="B84" s="242"/>
      <c r="C84" s="234"/>
      <c r="D84" s="95"/>
      <c r="E84" s="116"/>
      <c r="F84" s="234"/>
      <c r="G84" s="95"/>
      <c r="H84" s="116"/>
      <c r="I84" s="114"/>
      <c r="J84" s="115"/>
      <c r="K84" s="116"/>
    </row>
    <row r="85" spans="1:11" ht="19.5" customHeight="1">
      <c r="A85" s="661"/>
      <c r="B85" s="242"/>
      <c r="C85" s="234"/>
      <c r="D85" s="95"/>
      <c r="E85" s="116"/>
      <c r="F85" s="234"/>
      <c r="G85" s="95"/>
      <c r="H85" s="116"/>
      <c r="I85" s="114"/>
      <c r="J85" s="115"/>
      <c r="K85" s="116"/>
    </row>
    <row r="86" spans="1:11" ht="19.5" customHeight="1">
      <c r="A86" s="661"/>
      <c r="B86" s="235"/>
      <c r="C86" s="234"/>
      <c r="D86" s="95"/>
      <c r="E86" s="116"/>
      <c r="F86" s="114"/>
      <c r="G86" s="115"/>
      <c r="H86" s="116"/>
      <c r="I86" s="114"/>
      <c r="J86" s="115"/>
      <c r="K86" s="116"/>
    </row>
    <row r="87" spans="1:11" ht="19.5" customHeight="1">
      <c r="A87" s="661"/>
      <c r="B87" s="235"/>
      <c r="C87" s="234"/>
      <c r="D87" s="95"/>
      <c r="E87" s="116"/>
      <c r="F87" s="234"/>
      <c r="G87" s="95"/>
      <c r="H87" s="116"/>
      <c r="I87" s="114"/>
      <c r="J87" s="115"/>
      <c r="K87" s="116"/>
    </row>
    <row r="88" spans="1:11" ht="19.5" customHeight="1">
      <c r="A88" s="661"/>
      <c r="B88" s="245"/>
      <c r="C88" s="234"/>
      <c r="D88" s="115"/>
      <c r="E88" s="116"/>
      <c r="F88" s="234"/>
      <c r="G88" s="115"/>
      <c r="H88" s="116"/>
      <c r="I88" s="114"/>
      <c r="J88" s="115"/>
      <c r="K88" s="116"/>
    </row>
    <row r="89" spans="1:11" ht="19.5" customHeight="1" thickBot="1">
      <c r="A89" s="661"/>
      <c r="B89" s="246"/>
      <c r="C89" s="234"/>
      <c r="D89" s="115"/>
      <c r="E89" s="116"/>
      <c r="F89" s="234"/>
      <c r="G89" s="115"/>
      <c r="H89" s="116"/>
      <c r="I89" s="114"/>
      <c r="J89" s="115"/>
      <c r="K89" s="116"/>
    </row>
    <row r="90" spans="1:11" ht="19.5" customHeight="1" thickBot="1">
      <c r="A90" s="673"/>
      <c r="B90" s="81" t="s">
        <v>192</v>
      </c>
      <c r="C90" s="247">
        <f>SUM(C48:C89)</f>
        <v>0</v>
      </c>
      <c r="D90" s="107"/>
      <c r="E90" s="111">
        <f>SUM(E48:E89)</f>
        <v>0</v>
      </c>
      <c r="F90" s="106">
        <f>SUM(F48:F89)</f>
        <v>0</v>
      </c>
      <c r="G90" s="107"/>
      <c r="H90" s="111">
        <f>SUM(H48:H89)</f>
        <v>0</v>
      </c>
      <c r="I90" s="106">
        <f>SUM(I48:I89)</f>
        <v>0</v>
      </c>
      <c r="J90" s="107"/>
      <c r="K90" s="111">
        <f>SUM(K48:K89)</f>
        <v>0</v>
      </c>
    </row>
    <row r="91" spans="1:11" ht="19.5" customHeight="1" thickBot="1">
      <c r="A91" s="25"/>
      <c r="B91" s="26"/>
      <c r="C91" s="27"/>
      <c r="D91" s="27"/>
      <c r="E91" s="27"/>
      <c r="F91" s="27"/>
      <c r="G91" s="27"/>
      <c r="H91" s="27"/>
      <c r="I91" s="27"/>
      <c r="J91" s="27"/>
      <c r="K91" s="28"/>
    </row>
    <row r="92" spans="1:11" ht="19.5" customHeight="1" hidden="1">
      <c r="A92" s="653" t="s">
        <v>213</v>
      </c>
      <c r="B92" s="101"/>
      <c r="C92" s="94"/>
      <c r="D92" s="92"/>
      <c r="E92" s="93"/>
      <c r="F92" s="94"/>
      <c r="G92" s="92"/>
      <c r="H92" s="93"/>
      <c r="I92" s="94"/>
      <c r="J92" s="92"/>
      <c r="K92" s="93"/>
    </row>
    <row r="93" spans="1:11" ht="19.5" customHeight="1" hidden="1">
      <c r="A93" s="654"/>
      <c r="B93" s="105"/>
      <c r="C93" s="97"/>
      <c r="D93" s="95"/>
      <c r="E93" s="96"/>
      <c r="F93" s="97"/>
      <c r="G93" s="95"/>
      <c r="H93" s="96"/>
      <c r="I93" s="97"/>
      <c r="J93" s="95"/>
      <c r="K93" s="96"/>
    </row>
    <row r="94" spans="1:11" ht="19.5" customHeight="1" hidden="1">
      <c r="A94" s="654"/>
      <c r="B94" s="102"/>
      <c r="C94" s="97"/>
      <c r="D94" s="95"/>
      <c r="E94" s="96"/>
      <c r="F94" s="97"/>
      <c r="G94" s="95"/>
      <c r="H94" s="96"/>
      <c r="I94" s="97"/>
      <c r="J94" s="95"/>
      <c r="K94" s="96"/>
    </row>
    <row r="95" spans="1:11" ht="19.5" customHeight="1" hidden="1">
      <c r="A95" s="654"/>
      <c r="B95" s="103"/>
      <c r="C95" s="98"/>
      <c r="D95" s="99"/>
      <c r="E95" s="100"/>
      <c r="F95" s="97"/>
      <c r="G95" s="95"/>
      <c r="H95" s="96"/>
      <c r="I95" s="97"/>
      <c r="J95" s="95"/>
      <c r="K95" s="96"/>
    </row>
    <row r="96" spans="1:11" ht="19.5" customHeight="1" hidden="1">
      <c r="A96" s="655"/>
      <c r="B96" s="81" t="s">
        <v>192</v>
      </c>
      <c r="C96" s="106">
        <f>SUM(C92:C95)</f>
        <v>0</v>
      </c>
      <c r="D96" s="107"/>
      <c r="E96" s="111">
        <f>SUM(E92:E95)</f>
        <v>0</v>
      </c>
      <c r="F96" s="106">
        <f>SUM(F92:F95)</f>
        <v>0</v>
      </c>
      <c r="G96" s="107"/>
      <c r="H96" s="111">
        <f>SUM(H92:H95)</f>
        <v>0</v>
      </c>
      <c r="I96" s="106">
        <f>SUM(I92:I95)</f>
        <v>0</v>
      </c>
      <c r="J96" s="107"/>
      <c r="K96" s="111">
        <f>SUM(K92:K95)</f>
        <v>0</v>
      </c>
    </row>
    <row r="97" spans="1:11" ht="19.5" customHeight="1" thickBot="1">
      <c r="A97" s="644" t="s">
        <v>76</v>
      </c>
      <c r="B97" s="645"/>
      <c r="C97" s="108">
        <f>C39+C46+C90+C96</f>
        <v>0</v>
      </c>
      <c r="D97" s="109"/>
      <c r="E97" s="110">
        <f>E39+E46+E90+E96</f>
        <v>0</v>
      </c>
      <c r="F97" s="108">
        <f>F39+F46+F90+F96</f>
        <v>0</v>
      </c>
      <c r="G97" s="109"/>
      <c r="H97" s="110">
        <f>H39+H46+H90+H96</f>
        <v>0</v>
      </c>
      <c r="I97" s="108">
        <f>I39+I46+I90+I96</f>
        <v>0</v>
      </c>
      <c r="J97" s="109"/>
      <c r="K97" s="110">
        <f>K39+K46+K90+K96</f>
        <v>0</v>
      </c>
    </row>
    <row r="98" spans="1:11" ht="19.5" customHeight="1">
      <c r="A98" s="25"/>
      <c r="B98" s="26"/>
      <c r="C98" s="27"/>
      <c r="D98" s="27"/>
      <c r="E98" s="27"/>
      <c r="F98" s="27"/>
      <c r="G98" s="27"/>
      <c r="H98" s="27"/>
      <c r="I98" s="27"/>
      <c r="J98" s="27"/>
      <c r="K98" s="28"/>
    </row>
    <row r="99" spans="1:11" ht="19.5" customHeight="1" hidden="1">
      <c r="A99" s="656" t="s">
        <v>187</v>
      </c>
      <c r="B99" s="657"/>
      <c r="C99" s="657"/>
      <c r="D99" s="657"/>
      <c r="E99" s="657"/>
      <c r="F99" s="657"/>
      <c r="G99" s="657"/>
      <c r="H99" s="657"/>
      <c r="I99" s="657"/>
      <c r="J99" s="657"/>
      <c r="K99" s="658"/>
    </row>
    <row r="100" spans="1:11" ht="19.5" customHeight="1" hidden="1">
      <c r="A100" s="653" t="s">
        <v>214</v>
      </c>
      <c r="B100" s="101"/>
      <c r="C100" s="94"/>
      <c r="D100" s="92"/>
      <c r="E100" s="93"/>
      <c r="F100" s="94"/>
      <c r="G100" s="92"/>
      <c r="H100" s="93"/>
      <c r="I100" s="94"/>
      <c r="J100" s="92"/>
      <c r="K100" s="93"/>
    </row>
    <row r="101" spans="1:11" ht="19.5" customHeight="1" hidden="1">
      <c r="A101" s="654"/>
      <c r="B101" s="105"/>
      <c r="C101" s="97"/>
      <c r="D101" s="95"/>
      <c r="E101" s="96"/>
      <c r="F101" s="97"/>
      <c r="G101" s="95"/>
      <c r="H101" s="96"/>
      <c r="I101" s="97"/>
      <c r="J101" s="95"/>
      <c r="K101" s="96"/>
    </row>
    <row r="102" spans="1:11" ht="19.5" customHeight="1" hidden="1">
      <c r="A102" s="654"/>
      <c r="B102" s="102"/>
      <c r="C102" s="97"/>
      <c r="D102" s="95"/>
      <c r="E102" s="96"/>
      <c r="F102" s="97"/>
      <c r="G102" s="95"/>
      <c r="H102" s="96"/>
      <c r="I102" s="97"/>
      <c r="J102" s="95"/>
      <c r="K102" s="96"/>
    </row>
    <row r="103" spans="1:11" ht="19.5" customHeight="1" hidden="1">
      <c r="A103" s="654"/>
      <c r="B103" s="102"/>
      <c r="C103" s="97"/>
      <c r="D103" s="95"/>
      <c r="E103" s="96"/>
      <c r="F103" s="97"/>
      <c r="G103" s="95"/>
      <c r="H103" s="96"/>
      <c r="I103" s="97"/>
      <c r="J103" s="95"/>
      <c r="K103" s="96"/>
    </row>
    <row r="104" spans="1:11" ht="19.5" customHeight="1" hidden="1">
      <c r="A104" s="654"/>
      <c r="B104" s="103"/>
      <c r="C104" s="98"/>
      <c r="D104" s="99"/>
      <c r="E104" s="100"/>
      <c r="F104" s="97"/>
      <c r="G104" s="95"/>
      <c r="H104" s="96"/>
      <c r="I104" s="97"/>
      <c r="J104" s="95"/>
      <c r="K104" s="96"/>
    </row>
    <row r="105" spans="1:11" ht="19.5" customHeight="1" hidden="1">
      <c r="A105" s="655"/>
      <c r="B105" s="81" t="s">
        <v>192</v>
      </c>
      <c r="C105" s="106">
        <f>SUM(C100:C104)</f>
        <v>0</v>
      </c>
      <c r="D105" s="107"/>
      <c r="E105" s="111">
        <f>SUM(E100:E104)</f>
        <v>0</v>
      </c>
      <c r="F105" s="106">
        <f>SUM(F100:F104)</f>
        <v>0</v>
      </c>
      <c r="G105" s="107"/>
      <c r="H105" s="111">
        <f>SUM(H100:H104)</f>
        <v>0</v>
      </c>
      <c r="I105" s="106">
        <f>SUM(I100:I104)</f>
        <v>0</v>
      </c>
      <c r="J105" s="107"/>
      <c r="K105" s="111">
        <f>SUM(K100:K104)</f>
        <v>0</v>
      </c>
    </row>
    <row r="106" spans="1:11" ht="19.5" customHeight="1" thickBot="1">
      <c r="A106" s="25"/>
      <c r="B106" s="26"/>
      <c r="C106" s="27"/>
      <c r="D106" s="27"/>
      <c r="E106" s="27"/>
      <c r="F106" s="27"/>
      <c r="G106" s="27"/>
      <c r="H106" s="27"/>
      <c r="I106" s="27"/>
      <c r="J106" s="27"/>
      <c r="K106" s="28"/>
    </row>
    <row r="107" spans="1:11" ht="19.5" customHeight="1">
      <c r="A107" s="653" t="s">
        <v>215</v>
      </c>
      <c r="B107" s="101"/>
      <c r="C107" s="94"/>
      <c r="D107" s="92"/>
      <c r="E107" s="93"/>
      <c r="F107" s="94"/>
      <c r="G107" s="92"/>
      <c r="H107" s="228"/>
      <c r="I107" s="94"/>
      <c r="J107" s="92"/>
      <c r="K107" s="228"/>
    </row>
    <row r="108" spans="1:11" ht="19.5" customHeight="1">
      <c r="A108" s="654"/>
      <c r="B108" s="105"/>
      <c r="C108" s="97"/>
      <c r="D108" s="95"/>
      <c r="E108" s="96"/>
      <c r="F108" s="97"/>
      <c r="G108" s="95"/>
      <c r="H108" s="96"/>
      <c r="I108" s="97"/>
      <c r="J108" s="95"/>
      <c r="K108" s="96"/>
    </row>
    <row r="109" spans="1:11" ht="19.5" customHeight="1">
      <c r="A109" s="654"/>
      <c r="B109" s="102"/>
      <c r="C109" s="97"/>
      <c r="D109" s="95"/>
      <c r="E109" s="96"/>
      <c r="F109" s="97"/>
      <c r="G109" s="95"/>
      <c r="H109" s="96"/>
      <c r="I109" s="97"/>
      <c r="J109" s="95"/>
      <c r="K109" s="96"/>
    </row>
    <row r="110" spans="1:11" ht="19.5" customHeight="1">
      <c r="A110" s="654"/>
      <c r="B110" s="102"/>
      <c r="C110" s="97"/>
      <c r="D110" s="95"/>
      <c r="E110" s="96"/>
      <c r="F110" s="97"/>
      <c r="G110" s="95"/>
      <c r="H110" s="96"/>
      <c r="I110" s="97"/>
      <c r="J110" s="95"/>
      <c r="K110" s="96"/>
    </row>
    <row r="111" spans="1:11" ht="19.5" customHeight="1" thickBot="1">
      <c r="A111" s="654"/>
      <c r="B111" s="103"/>
      <c r="C111" s="98"/>
      <c r="D111" s="99"/>
      <c r="E111" s="100"/>
      <c r="F111" s="97"/>
      <c r="G111" s="95"/>
      <c r="H111" s="96"/>
      <c r="I111" s="97"/>
      <c r="J111" s="95"/>
      <c r="K111" s="96"/>
    </row>
    <row r="112" spans="1:11" ht="19.5" customHeight="1" thickBot="1">
      <c r="A112" s="655"/>
      <c r="B112" s="81" t="s">
        <v>192</v>
      </c>
      <c r="C112" s="106">
        <f>SUM(C107:C111)</f>
        <v>0</v>
      </c>
      <c r="D112" s="107"/>
      <c r="E112" s="111"/>
      <c r="F112" s="106">
        <f>SUM(F107:F111)</f>
        <v>0</v>
      </c>
      <c r="G112" s="107"/>
      <c r="H112" s="111"/>
      <c r="I112" s="106">
        <f>SUM(I107:I111)</f>
        <v>0</v>
      </c>
      <c r="J112" s="107"/>
      <c r="K112" s="111"/>
    </row>
    <row r="113" spans="1:11" ht="19.5" customHeight="1" thickBot="1">
      <c r="A113" s="644" t="s">
        <v>104</v>
      </c>
      <c r="B113" s="645" t="s">
        <v>34</v>
      </c>
      <c r="C113" s="108">
        <f>C105+C112</f>
        <v>0</v>
      </c>
      <c r="D113" s="109"/>
      <c r="E113" s="110">
        <f>E105+E112</f>
        <v>0</v>
      </c>
      <c r="F113" s="108">
        <f>F105+F112</f>
        <v>0</v>
      </c>
      <c r="G113" s="109"/>
      <c r="H113" s="110">
        <f>H105+H112</f>
        <v>0</v>
      </c>
      <c r="I113" s="108">
        <f>I105+I112</f>
        <v>0</v>
      </c>
      <c r="J113" s="109"/>
      <c r="K113" s="110">
        <f>K105+K112</f>
        <v>0</v>
      </c>
    </row>
    <row r="114" spans="1:11" ht="19.5" customHeight="1">
      <c r="A114" s="25"/>
      <c r="B114" s="26"/>
      <c r="C114" s="27"/>
      <c r="D114" s="27"/>
      <c r="E114" s="27"/>
      <c r="F114" s="27"/>
      <c r="G114" s="27"/>
      <c r="H114" s="27"/>
      <c r="I114" s="27"/>
      <c r="J114" s="27"/>
      <c r="K114" s="28"/>
    </row>
    <row r="115" spans="1:11" ht="19.5" customHeight="1" hidden="1">
      <c r="A115" s="656" t="s">
        <v>111</v>
      </c>
      <c r="B115" s="657"/>
      <c r="C115" s="657"/>
      <c r="D115" s="657"/>
      <c r="E115" s="657"/>
      <c r="F115" s="657"/>
      <c r="G115" s="657"/>
      <c r="H115" s="657"/>
      <c r="I115" s="657"/>
      <c r="J115" s="657"/>
      <c r="K115" s="658"/>
    </row>
    <row r="116" spans="1:11" ht="19.5" customHeight="1" hidden="1">
      <c r="A116" s="653" t="s">
        <v>216</v>
      </c>
      <c r="B116" s="101"/>
      <c r="C116" s="94"/>
      <c r="D116" s="92"/>
      <c r="E116" s="93"/>
      <c r="F116" s="94"/>
      <c r="G116" s="92"/>
      <c r="H116" s="93"/>
      <c r="I116" s="94"/>
      <c r="J116" s="92"/>
      <c r="K116" s="93"/>
    </row>
    <row r="117" spans="1:11" ht="19.5" customHeight="1" hidden="1">
      <c r="A117" s="654"/>
      <c r="B117" s="105"/>
      <c r="C117" s="97"/>
      <c r="D117" s="95"/>
      <c r="E117" s="96"/>
      <c r="F117" s="97"/>
      <c r="G117" s="95"/>
      <c r="H117" s="96"/>
      <c r="I117" s="97"/>
      <c r="J117" s="95"/>
      <c r="K117" s="96"/>
    </row>
    <row r="118" spans="1:11" ht="19.5" customHeight="1" hidden="1">
      <c r="A118" s="654"/>
      <c r="B118" s="102"/>
      <c r="C118" s="97"/>
      <c r="D118" s="95"/>
      <c r="E118" s="96"/>
      <c r="F118" s="97"/>
      <c r="G118" s="95"/>
      <c r="H118" s="96"/>
      <c r="I118" s="97"/>
      <c r="J118" s="95"/>
      <c r="K118" s="96"/>
    </row>
    <row r="119" spans="1:11" ht="19.5" customHeight="1" hidden="1">
      <c r="A119" s="654"/>
      <c r="B119" s="102"/>
      <c r="C119" s="97"/>
      <c r="D119" s="95"/>
      <c r="E119" s="96"/>
      <c r="F119" s="97"/>
      <c r="G119" s="95"/>
      <c r="H119" s="96"/>
      <c r="I119" s="97"/>
      <c r="J119" s="95"/>
      <c r="K119" s="96"/>
    </row>
    <row r="120" spans="1:11" ht="19.5" customHeight="1" hidden="1">
      <c r="A120" s="654"/>
      <c r="B120" s="103"/>
      <c r="C120" s="98"/>
      <c r="D120" s="99"/>
      <c r="E120" s="100"/>
      <c r="F120" s="97"/>
      <c r="G120" s="95"/>
      <c r="H120" s="96"/>
      <c r="I120" s="97"/>
      <c r="J120" s="95"/>
      <c r="K120" s="96"/>
    </row>
    <row r="121" spans="1:11" ht="19.5" customHeight="1" hidden="1">
      <c r="A121" s="655"/>
      <c r="B121" s="81" t="s">
        <v>192</v>
      </c>
      <c r="C121" s="106">
        <f>SUM(C116:C120)</f>
        <v>0</v>
      </c>
      <c r="D121" s="107"/>
      <c r="E121" s="111">
        <f>SUM(E116:E120)</f>
        <v>0</v>
      </c>
      <c r="F121" s="106">
        <f>SUM(F116:F120)</f>
        <v>0</v>
      </c>
      <c r="G121" s="107"/>
      <c r="H121" s="111">
        <f>SUM(H116:H120)</f>
        <v>0</v>
      </c>
      <c r="I121" s="106">
        <f>SUM(I116:I120)</f>
        <v>0</v>
      </c>
      <c r="J121" s="107"/>
      <c r="K121" s="111">
        <f>SUM(K116:K120)</f>
        <v>0</v>
      </c>
    </row>
    <row r="122" spans="1:11" ht="19.5" customHeight="1" hidden="1">
      <c r="A122" s="25"/>
      <c r="B122" s="26"/>
      <c r="C122" s="27"/>
      <c r="D122" s="27"/>
      <c r="E122" s="27"/>
      <c r="F122" s="27"/>
      <c r="G122" s="27"/>
      <c r="H122" s="27"/>
      <c r="I122" s="27"/>
      <c r="J122" s="27"/>
      <c r="K122" s="28"/>
    </row>
    <row r="123" spans="1:11" ht="19.5" customHeight="1" hidden="1">
      <c r="A123" s="653" t="s">
        <v>217</v>
      </c>
      <c r="B123" s="101"/>
      <c r="C123" s="94"/>
      <c r="D123" s="92"/>
      <c r="E123" s="93"/>
      <c r="F123" s="94"/>
      <c r="G123" s="92"/>
      <c r="H123" s="93"/>
      <c r="I123" s="94"/>
      <c r="J123" s="92"/>
      <c r="K123" s="93"/>
    </row>
    <row r="124" spans="1:11" ht="19.5" customHeight="1" hidden="1">
      <c r="A124" s="654"/>
      <c r="B124" s="105"/>
      <c r="C124" s="97"/>
      <c r="D124" s="95"/>
      <c r="E124" s="96"/>
      <c r="F124" s="97"/>
      <c r="G124" s="95"/>
      <c r="H124" s="96"/>
      <c r="I124" s="97"/>
      <c r="J124" s="95"/>
      <c r="K124" s="96"/>
    </row>
    <row r="125" spans="1:11" ht="19.5" customHeight="1" hidden="1">
      <c r="A125" s="654"/>
      <c r="B125" s="102"/>
      <c r="C125" s="97"/>
      <c r="D125" s="95"/>
      <c r="E125" s="96"/>
      <c r="F125" s="97"/>
      <c r="G125" s="95"/>
      <c r="H125" s="96"/>
      <c r="I125" s="97"/>
      <c r="J125" s="95"/>
      <c r="K125" s="96"/>
    </row>
    <row r="126" spans="1:11" ht="19.5" customHeight="1" hidden="1">
      <c r="A126" s="654"/>
      <c r="B126" s="102"/>
      <c r="C126" s="97"/>
      <c r="D126" s="95"/>
      <c r="E126" s="96"/>
      <c r="F126" s="97"/>
      <c r="G126" s="95"/>
      <c r="H126" s="96"/>
      <c r="I126" s="97"/>
      <c r="J126" s="95"/>
      <c r="K126" s="96"/>
    </row>
    <row r="127" spans="1:11" ht="19.5" customHeight="1" hidden="1">
      <c r="A127" s="654"/>
      <c r="B127" s="103"/>
      <c r="C127" s="98"/>
      <c r="D127" s="99"/>
      <c r="E127" s="100"/>
      <c r="F127" s="97"/>
      <c r="G127" s="95"/>
      <c r="H127" s="96"/>
      <c r="I127" s="97"/>
      <c r="J127" s="95"/>
      <c r="K127" s="96"/>
    </row>
    <row r="128" spans="1:11" ht="19.5" customHeight="1" hidden="1">
      <c r="A128" s="655"/>
      <c r="B128" s="81" t="s">
        <v>192</v>
      </c>
      <c r="C128" s="106">
        <f>SUM(C123:C127)</f>
        <v>0</v>
      </c>
      <c r="D128" s="107"/>
      <c r="E128" s="111">
        <f>SUM(E123:E127)</f>
        <v>0</v>
      </c>
      <c r="F128" s="106">
        <f>SUM(F123:F127)</f>
        <v>0</v>
      </c>
      <c r="G128" s="107"/>
      <c r="H128" s="111">
        <f>SUM(H123:H127)</f>
        <v>0</v>
      </c>
      <c r="I128" s="106">
        <f>SUM(I123:I127)</f>
        <v>0</v>
      </c>
      <c r="J128" s="107"/>
      <c r="K128" s="111">
        <f>SUM(K123:K127)</f>
        <v>0</v>
      </c>
    </row>
    <row r="129" spans="1:11" ht="19.5" customHeight="1" hidden="1">
      <c r="A129" s="25"/>
      <c r="B129" s="26"/>
      <c r="C129" s="27"/>
      <c r="D129" s="27"/>
      <c r="E129" s="27"/>
      <c r="F129" s="27"/>
      <c r="G129" s="27"/>
      <c r="H129" s="27"/>
      <c r="I129" s="27"/>
      <c r="J129" s="27"/>
      <c r="K129" s="28"/>
    </row>
    <row r="130" spans="1:11" ht="19.5" customHeight="1" hidden="1">
      <c r="A130" s="653" t="s">
        <v>218</v>
      </c>
      <c r="B130" s="101"/>
      <c r="C130" s="94"/>
      <c r="D130" s="92"/>
      <c r="E130" s="93"/>
      <c r="F130" s="94"/>
      <c r="G130" s="92"/>
      <c r="H130" s="93"/>
      <c r="I130" s="94"/>
      <c r="J130" s="92"/>
      <c r="K130" s="93"/>
    </row>
    <row r="131" spans="1:11" ht="19.5" customHeight="1" hidden="1">
      <c r="A131" s="654"/>
      <c r="B131" s="105"/>
      <c r="C131" s="97"/>
      <c r="D131" s="95"/>
      <c r="E131" s="96"/>
      <c r="F131" s="97"/>
      <c r="G131" s="95"/>
      <c r="H131" s="96"/>
      <c r="I131" s="97"/>
      <c r="J131" s="95"/>
      <c r="K131" s="96"/>
    </row>
    <row r="132" spans="1:11" ht="19.5" customHeight="1" hidden="1">
      <c r="A132" s="654"/>
      <c r="B132" s="102"/>
      <c r="C132" s="97"/>
      <c r="D132" s="95"/>
      <c r="E132" s="96"/>
      <c r="F132" s="97"/>
      <c r="G132" s="95"/>
      <c r="H132" s="96"/>
      <c r="I132" s="97"/>
      <c r="J132" s="95"/>
      <c r="K132" s="96"/>
    </row>
    <row r="133" spans="1:11" ht="19.5" customHeight="1" hidden="1">
      <c r="A133" s="654"/>
      <c r="B133" s="102"/>
      <c r="C133" s="97"/>
      <c r="D133" s="95"/>
      <c r="E133" s="96"/>
      <c r="F133" s="97"/>
      <c r="G133" s="95"/>
      <c r="H133" s="96"/>
      <c r="I133" s="97"/>
      <c r="J133" s="95"/>
      <c r="K133" s="96"/>
    </row>
    <row r="134" spans="1:11" ht="19.5" customHeight="1" hidden="1">
      <c r="A134" s="654"/>
      <c r="B134" s="103"/>
      <c r="C134" s="98"/>
      <c r="D134" s="99"/>
      <c r="E134" s="100"/>
      <c r="F134" s="97"/>
      <c r="G134" s="95"/>
      <c r="H134" s="96"/>
      <c r="I134" s="97"/>
      <c r="J134" s="95"/>
      <c r="K134" s="96"/>
    </row>
    <row r="135" spans="1:11" ht="19.5" customHeight="1" hidden="1">
      <c r="A135" s="655"/>
      <c r="B135" s="81" t="s">
        <v>192</v>
      </c>
      <c r="C135" s="106">
        <f>SUM(C130:C134)</f>
        <v>0</v>
      </c>
      <c r="D135" s="107"/>
      <c r="E135" s="111">
        <f>SUM(E130:E134)</f>
        <v>0</v>
      </c>
      <c r="F135" s="106">
        <f>SUM(F130:F134)</f>
        <v>0</v>
      </c>
      <c r="G135" s="107"/>
      <c r="H135" s="111">
        <f>SUM(H130:H134)</f>
        <v>0</v>
      </c>
      <c r="I135" s="106">
        <f>SUM(I130:I134)</f>
        <v>0</v>
      </c>
      <c r="J135" s="107"/>
      <c r="K135" s="111">
        <f>SUM(K130:K134)</f>
        <v>0</v>
      </c>
    </row>
    <row r="136" spans="1:11" ht="19.5" customHeight="1" hidden="1">
      <c r="A136" s="25"/>
      <c r="B136" s="26"/>
      <c r="C136" s="27"/>
      <c r="D136" s="27"/>
      <c r="E136" s="27"/>
      <c r="F136" s="27"/>
      <c r="G136" s="27"/>
      <c r="H136" s="27"/>
      <c r="I136" s="27"/>
      <c r="J136" s="27"/>
      <c r="K136" s="28"/>
    </row>
    <row r="137" spans="1:11" ht="19.5" customHeight="1" hidden="1">
      <c r="A137" s="653" t="s">
        <v>219</v>
      </c>
      <c r="B137" s="101"/>
      <c r="C137" s="94"/>
      <c r="D137" s="92"/>
      <c r="E137" s="93"/>
      <c r="F137" s="94"/>
      <c r="G137" s="92"/>
      <c r="H137" s="93"/>
      <c r="I137" s="94"/>
      <c r="J137" s="92"/>
      <c r="K137" s="93"/>
    </row>
    <row r="138" spans="1:11" ht="19.5" customHeight="1" hidden="1">
      <c r="A138" s="654"/>
      <c r="B138" s="105"/>
      <c r="C138" s="97"/>
      <c r="D138" s="95"/>
      <c r="E138" s="96"/>
      <c r="F138" s="97"/>
      <c r="G138" s="95"/>
      <c r="H138" s="96"/>
      <c r="I138" s="97"/>
      <c r="J138" s="95"/>
      <c r="K138" s="96"/>
    </row>
    <row r="139" spans="1:11" ht="19.5" customHeight="1" hidden="1">
      <c r="A139" s="654"/>
      <c r="B139" s="105"/>
      <c r="C139" s="97"/>
      <c r="D139" s="95"/>
      <c r="E139" s="96"/>
      <c r="F139" s="97"/>
      <c r="G139" s="95"/>
      <c r="H139" s="96"/>
      <c r="I139" s="97"/>
      <c r="J139" s="95"/>
      <c r="K139" s="96"/>
    </row>
    <row r="140" spans="1:11" ht="19.5" customHeight="1" hidden="1">
      <c r="A140" s="654"/>
      <c r="B140" s="102"/>
      <c r="C140" s="97"/>
      <c r="D140" s="95"/>
      <c r="E140" s="96"/>
      <c r="F140" s="97"/>
      <c r="G140" s="95"/>
      <c r="H140" s="96"/>
      <c r="I140" s="97"/>
      <c r="J140" s="95"/>
      <c r="K140" s="96"/>
    </row>
    <row r="141" spans="1:11" ht="19.5" customHeight="1" hidden="1">
      <c r="A141" s="654"/>
      <c r="B141" s="103"/>
      <c r="C141" s="98"/>
      <c r="D141" s="99"/>
      <c r="E141" s="100"/>
      <c r="F141" s="97"/>
      <c r="G141" s="95"/>
      <c r="H141" s="96"/>
      <c r="I141" s="97"/>
      <c r="J141" s="95"/>
      <c r="K141" s="96"/>
    </row>
    <row r="142" spans="1:11" ht="19.5" customHeight="1" hidden="1">
      <c r="A142" s="655"/>
      <c r="B142" s="81" t="s">
        <v>192</v>
      </c>
      <c r="C142" s="106">
        <f>SUM(C137:C141)</f>
        <v>0</v>
      </c>
      <c r="D142" s="107"/>
      <c r="E142" s="111">
        <f>SUM(E137:E141)</f>
        <v>0</v>
      </c>
      <c r="F142" s="106">
        <f>SUM(F137:F141)</f>
        <v>0</v>
      </c>
      <c r="G142" s="107"/>
      <c r="H142" s="111">
        <f>SUM(H137:H141)</f>
        <v>0</v>
      </c>
      <c r="I142" s="106">
        <f>SUM(I137:I141)</f>
        <v>0</v>
      </c>
      <c r="J142" s="107"/>
      <c r="K142" s="111">
        <f>SUM(K137:K141)</f>
        <v>0</v>
      </c>
    </row>
    <row r="143" spans="1:11" ht="19.5" customHeight="1" hidden="1">
      <c r="A143" s="25"/>
      <c r="B143" s="26"/>
      <c r="C143" s="27"/>
      <c r="D143" s="27"/>
      <c r="E143" s="27"/>
      <c r="F143" s="27"/>
      <c r="G143" s="27"/>
      <c r="H143" s="27"/>
      <c r="I143" s="27"/>
      <c r="J143" s="27"/>
      <c r="K143" s="28"/>
    </row>
    <row r="144" spans="1:11" ht="19.5" customHeight="1" hidden="1">
      <c r="A144" s="653" t="s">
        <v>220</v>
      </c>
      <c r="B144" s="101"/>
      <c r="C144" s="94"/>
      <c r="D144" s="92"/>
      <c r="E144" s="93"/>
      <c r="F144" s="94"/>
      <c r="G144" s="92"/>
      <c r="H144" s="93"/>
      <c r="I144" s="94"/>
      <c r="J144" s="92"/>
      <c r="K144" s="93"/>
    </row>
    <row r="145" spans="1:11" ht="19.5" customHeight="1" hidden="1">
      <c r="A145" s="654"/>
      <c r="B145" s="105"/>
      <c r="C145" s="97"/>
      <c r="D145" s="95"/>
      <c r="E145" s="96"/>
      <c r="F145" s="97"/>
      <c r="G145" s="95"/>
      <c r="H145" s="96"/>
      <c r="I145" s="97"/>
      <c r="J145" s="95"/>
      <c r="K145" s="96"/>
    </row>
    <row r="146" spans="1:11" ht="19.5" customHeight="1" hidden="1">
      <c r="A146" s="654"/>
      <c r="B146" s="105"/>
      <c r="C146" s="97"/>
      <c r="D146" s="95"/>
      <c r="E146" s="96"/>
      <c r="F146" s="97"/>
      <c r="G146" s="95"/>
      <c r="H146" s="96"/>
      <c r="I146" s="97"/>
      <c r="J146" s="95"/>
      <c r="K146" s="96"/>
    </row>
    <row r="147" spans="1:11" ht="19.5" customHeight="1" hidden="1">
      <c r="A147" s="654"/>
      <c r="B147" s="102"/>
      <c r="C147" s="97"/>
      <c r="D147" s="95"/>
      <c r="E147" s="96"/>
      <c r="F147" s="97"/>
      <c r="G147" s="95"/>
      <c r="H147" s="96"/>
      <c r="I147" s="97"/>
      <c r="J147" s="95"/>
      <c r="K147" s="96"/>
    </row>
    <row r="148" spans="1:11" ht="19.5" customHeight="1" hidden="1">
      <c r="A148" s="654"/>
      <c r="B148" s="103"/>
      <c r="C148" s="98"/>
      <c r="D148" s="99"/>
      <c r="E148" s="100"/>
      <c r="F148" s="97"/>
      <c r="G148" s="95"/>
      <c r="H148" s="96"/>
      <c r="I148" s="97"/>
      <c r="J148" s="95"/>
      <c r="K148" s="96"/>
    </row>
    <row r="149" spans="1:11" ht="19.5" customHeight="1" hidden="1">
      <c r="A149" s="655"/>
      <c r="B149" s="81" t="s">
        <v>192</v>
      </c>
      <c r="C149" s="106">
        <f>SUM(C144:C148)</f>
        <v>0</v>
      </c>
      <c r="D149" s="107"/>
      <c r="E149" s="111">
        <f>SUM(E144:E148)</f>
        <v>0</v>
      </c>
      <c r="F149" s="106">
        <f>SUM(F144:F148)</f>
        <v>0</v>
      </c>
      <c r="G149" s="107"/>
      <c r="H149" s="111">
        <f>SUM(H144:H148)</f>
        <v>0</v>
      </c>
      <c r="I149" s="106">
        <f>SUM(I144:I148)</f>
        <v>0</v>
      </c>
      <c r="J149" s="107"/>
      <c r="K149" s="111">
        <f>SUM(K144:K148)</f>
        <v>0</v>
      </c>
    </row>
    <row r="150" spans="1:11" ht="19.5" customHeight="1" hidden="1">
      <c r="A150" s="644" t="s">
        <v>112</v>
      </c>
      <c r="B150" s="645"/>
      <c r="C150" s="108">
        <f>C121+C128+C135+C142+C149</f>
        <v>0</v>
      </c>
      <c r="D150" s="109"/>
      <c r="E150" s="110">
        <f>E121+E128+E135+E142+E149</f>
        <v>0</v>
      </c>
      <c r="F150" s="108">
        <f>F121+F128+F135+F142+F149</f>
        <v>0</v>
      </c>
      <c r="G150" s="109"/>
      <c r="H150" s="110">
        <f>H121+H128+H135+H142+H149</f>
        <v>0</v>
      </c>
      <c r="I150" s="108">
        <f>I121+I128+I135+I142+I149</f>
        <v>0</v>
      </c>
      <c r="J150" s="109"/>
      <c r="K150" s="110">
        <f>K121+K128+K135+K142+K149</f>
        <v>0</v>
      </c>
    </row>
    <row r="151" spans="1:11" ht="19.5" customHeight="1" thickBot="1">
      <c r="A151" s="25"/>
      <c r="B151" s="26"/>
      <c r="C151" s="27"/>
      <c r="D151" s="27"/>
      <c r="E151" s="27"/>
      <c r="F151" s="27"/>
      <c r="G151" s="27"/>
      <c r="H151" s="27"/>
      <c r="I151" s="27"/>
      <c r="J151" s="27"/>
      <c r="K151" s="28"/>
    </row>
    <row r="152" spans="1:11" ht="19.5" customHeight="1" thickBot="1">
      <c r="A152" s="662" t="s">
        <v>105</v>
      </c>
      <c r="B152" s="663"/>
      <c r="C152" s="330">
        <f>C31+C97+C113+C150</f>
        <v>0</v>
      </c>
      <c r="D152" s="331"/>
      <c r="E152" s="332">
        <f>E31+E97+E113+E150</f>
        <v>0</v>
      </c>
      <c r="F152" s="330">
        <f>F31+F97+F113+F150</f>
        <v>0</v>
      </c>
      <c r="G152" s="331"/>
      <c r="H152" s="332">
        <f>H31+H97+H113+H150</f>
        <v>0</v>
      </c>
      <c r="I152" s="330">
        <f>I31+I97+I113+I150</f>
        <v>0</v>
      </c>
      <c r="J152" s="331"/>
      <c r="K152" s="332">
        <f>K31+K97+K113+K150</f>
        <v>0</v>
      </c>
    </row>
    <row r="153" spans="1:11" ht="19.5" customHeight="1" thickBot="1">
      <c r="A153" s="25"/>
      <c r="B153" s="26"/>
      <c r="C153" s="27"/>
      <c r="D153" s="27"/>
      <c r="E153" s="27"/>
      <c r="F153" s="27"/>
      <c r="G153" s="27"/>
      <c r="H153" s="27"/>
      <c r="I153" s="27"/>
      <c r="J153" s="27"/>
      <c r="K153" s="28"/>
    </row>
    <row r="154" spans="1:11" ht="19.5" customHeight="1">
      <c r="A154" s="664" t="s">
        <v>106</v>
      </c>
      <c r="B154" s="665"/>
      <c r="C154" s="665"/>
      <c r="D154" s="665"/>
      <c r="E154" s="665"/>
      <c r="F154" s="665"/>
      <c r="G154" s="665"/>
      <c r="H154" s="665"/>
      <c r="I154" s="665"/>
      <c r="J154" s="665"/>
      <c r="K154" s="666"/>
    </row>
    <row r="155" spans="1:11" ht="19.5" customHeight="1" hidden="1">
      <c r="A155" s="670" t="s">
        <v>176</v>
      </c>
      <c r="B155" s="671"/>
      <c r="C155" s="671"/>
      <c r="D155" s="671"/>
      <c r="E155" s="671"/>
      <c r="F155" s="671"/>
      <c r="G155" s="671"/>
      <c r="H155" s="671"/>
      <c r="I155" s="671"/>
      <c r="J155" s="671"/>
      <c r="K155" s="672"/>
    </row>
    <row r="156" spans="1:11" ht="19.5" customHeight="1" hidden="1">
      <c r="A156" s="660" t="s">
        <v>234</v>
      </c>
      <c r="B156" s="248"/>
      <c r="C156" s="232"/>
      <c r="D156" s="92"/>
      <c r="E156" s="93"/>
      <c r="F156" s="94"/>
      <c r="G156" s="92"/>
      <c r="H156" s="93"/>
      <c r="I156" s="94"/>
      <c r="J156" s="92"/>
      <c r="K156" s="93"/>
    </row>
    <row r="157" spans="1:11" ht="19.5" customHeight="1" hidden="1">
      <c r="A157" s="661"/>
      <c r="B157" s="249"/>
      <c r="C157" s="243"/>
      <c r="D157" s="95"/>
      <c r="E157" s="96"/>
      <c r="F157" s="97"/>
      <c r="G157" s="95"/>
      <c r="H157" s="96"/>
      <c r="I157" s="97"/>
      <c r="J157" s="95"/>
      <c r="K157" s="96"/>
    </row>
    <row r="158" spans="1:11" ht="19.5" customHeight="1" hidden="1">
      <c r="A158" s="654"/>
      <c r="B158" s="105"/>
      <c r="C158" s="97"/>
      <c r="D158" s="95"/>
      <c r="E158" s="96"/>
      <c r="F158" s="97"/>
      <c r="G158" s="95"/>
      <c r="H158" s="96"/>
      <c r="I158" s="97"/>
      <c r="J158" s="95"/>
      <c r="K158" s="96"/>
    </row>
    <row r="159" spans="1:11" ht="19.5" customHeight="1" hidden="1">
      <c r="A159" s="654"/>
      <c r="B159" s="102"/>
      <c r="C159" s="97"/>
      <c r="D159" s="95"/>
      <c r="E159" s="96"/>
      <c r="F159" s="97"/>
      <c r="G159" s="95"/>
      <c r="H159" s="96"/>
      <c r="I159" s="97"/>
      <c r="J159" s="95"/>
      <c r="K159" s="96"/>
    </row>
    <row r="160" spans="1:11" ht="19.5" customHeight="1" hidden="1">
      <c r="A160" s="654"/>
      <c r="B160" s="103"/>
      <c r="C160" s="98"/>
      <c r="D160" s="99"/>
      <c r="E160" s="100"/>
      <c r="F160" s="97"/>
      <c r="G160" s="95"/>
      <c r="H160" s="96"/>
      <c r="I160" s="97"/>
      <c r="J160" s="95"/>
      <c r="K160" s="96"/>
    </row>
    <row r="161" spans="1:11" ht="19.5" customHeight="1" hidden="1">
      <c r="A161" s="655"/>
      <c r="B161" s="81" t="s">
        <v>192</v>
      </c>
      <c r="C161" s="106">
        <f>SUM(C156:C160)</f>
        <v>0</v>
      </c>
      <c r="D161" s="107"/>
      <c r="E161" s="111">
        <f>SUM(E156:E160)</f>
        <v>0</v>
      </c>
      <c r="F161" s="106">
        <f>SUM(F156:F160)</f>
        <v>0</v>
      </c>
      <c r="G161" s="107"/>
      <c r="H161" s="111">
        <f>SUM(H156:H160)</f>
        <v>0</v>
      </c>
      <c r="I161" s="106">
        <f>SUM(I156:I160)</f>
        <v>0</v>
      </c>
      <c r="J161" s="107"/>
      <c r="K161" s="111">
        <f>SUM(K156:K160)</f>
        <v>0</v>
      </c>
    </row>
    <row r="162" spans="1:11" ht="19.5" customHeight="1" thickBot="1">
      <c r="A162" s="25"/>
      <c r="B162" s="26"/>
      <c r="C162" s="27"/>
      <c r="D162" s="27"/>
      <c r="E162" s="27"/>
      <c r="F162" s="27"/>
      <c r="G162" s="27"/>
      <c r="H162" s="27"/>
      <c r="I162" s="27"/>
      <c r="J162" s="27"/>
      <c r="K162" s="28"/>
    </row>
    <row r="163" spans="1:11" ht="19.5" customHeight="1">
      <c r="A163" s="653" t="s">
        <v>235</v>
      </c>
      <c r="B163" s="101"/>
      <c r="C163" s="94"/>
      <c r="D163" s="92"/>
      <c r="E163" s="93"/>
      <c r="F163" s="94"/>
      <c r="G163" s="92"/>
      <c r="H163" s="93"/>
      <c r="I163" s="94"/>
      <c r="J163" s="92"/>
      <c r="K163" s="93"/>
    </row>
    <row r="164" spans="1:11" ht="19.5" customHeight="1" hidden="1">
      <c r="A164" s="654"/>
      <c r="B164" s="105"/>
      <c r="C164" s="97"/>
      <c r="D164" s="95"/>
      <c r="E164" s="96"/>
      <c r="F164" s="97"/>
      <c r="G164" s="95"/>
      <c r="H164" s="96"/>
      <c r="I164" s="97"/>
      <c r="J164" s="95"/>
      <c r="K164" s="96"/>
    </row>
    <row r="165" spans="1:11" ht="19.5" customHeight="1" hidden="1">
      <c r="A165" s="654"/>
      <c r="B165" s="105"/>
      <c r="C165" s="97"/>
      <c r="D165" s="95"/>
      <c r="E165" s="96"/>
      <c r="F165" s="97"/>
      <c r="G165" s="95"/>
      <c r="H165" s="96"/>
      <c r="I165" s="97"/>
      <c r="J165" s="95"/>
      <c r="K165" s="96"/>
    </row>
    <row r="166" spans="1:11" ht="19.5" customHeight="1" hidden="1">
      <c r="A166" s="654"/>
      <c r="B166" s="102"/>
      <c r="C166" s="97"/>
      <c r="D166" s="95"/>
      <c r="E166" s="96"/>
      <c r="F166" s="97"/>
      <c r="G166" s="95"/>
      <c r="H166" s="96"/>
      <c r="I166" s="97"/>
      <c r="J166" s="95"/>
      <c r="K166" s="96"/>
    </row>
    <row r="167" spans="1:11" ht="19.5" customHeight="1" thickBot="1">
      <c r="A167" s="654"/>
      <c r="B167" s="103"/>
      <c r="C167" s="98"/>
      <c r="D167" s="99"/>
      <c r="E167" s="100"/>
      <c r="F167" s="97"/>
      <c r="G167" s="95"/>
      <c r="H167" s="96"/>
      <c r="I167" s="97"/>
      <c r="J167" s="95"/>
      <c r="K167" s="96"/>
    </row>
    <row r="168" spans="1:11" ht="19.5" customHeight="1" thickBot="1">
      <c r="A168" s="655"/>
      <c r="B168" s="81" t="s">
        <v>192</v>
      </c>
      <c r="C168" s="106">
        <f>SUM(C163:C167)</f>
        <v>0</v>
      </c>
      <c r="D168" s="107"/>
      <c r="E168" s="111">
        <f>SUM(E163:E167)</f>
        <v>0</v>
      </c>
      <c r="F168" s="106">
        <f>SUM(F163:F167)</f>
        <v>0</v>
      </c>
      <c r="G168" s="107"/>
      <c r="H168" s="111">
        <f>SUM(H163:H167)</f>
        <v>0</v>
      </c>
      <c r="I168" s="106">
        <f>SUM(I163:I167)</f>
        <v>0</v>
      </c>
      <c r="J168" s="107"/>
      <c r="K168" s="111">
        <f>SUM(K163:K167)</f>
        <v>0</v>
      </c>
    </row>
    <row r="169" spans="1:11" ht="19.5" customHeight="1" thickBot="1">
      <c r="A169" s="25"/>
      <c r="B169" s="26"/>
      <c r="C169" s="27"/>
      <c r="D169" s="27"/>
      <c r="E169" s="27"/>
      <c r="F169" s="27"/>
      <c r="G169" s="27"/>
      <c r="H169" s="27"/>
      <c r="I169" s="27"/>
      <c r="J169" s="27"/>
      <c r="K169" s="28"/>
    </row>
    <row r="170" spans="1:11" ht="19.5" customHeight="1" hidden="1">
      <c r="A170" s="653" t="s">
        <v>236</v>
      </c>
      <c r="B170" s="101"/>
      <c r="C170" s="94"/>
      <c r="D170" s="92"/>
      <c r="E170" s="93"/>
      <c r="F170" s="94"/>
      <c r="G170" s="92"/>
      <c r="H170" s="93"/>
      <c r="I170" s="94"/>
      <c r="J170" s="92"/>
      <c r="K170" s="93"/>
    </row>
    <row r="171" spans="1:11" ht="19.5" customHeight="1" hidden="1">
      <c r="A171" s="654"/>
      <c r="B171" s="105"/>
      <c r="C171" s="97"/>
      <c r="D171" s="95"/>
      <c r="E171" s="96"/>
      <c r="F171" s="97"/>
      <c r="G171" s="95"/>
      <c r="H171" s="96"/>
      <c r="I171" s="97"/>
      <c r="J171" s="95"/>
      <c r="K171" s="96"/>
    </row>
    <row r="172" spans="1:11" ht="19.5" customHeight="1" hidden="1">
      <c r="A172" s="654"/>
      <c r="B172" s="102"/>
      <c r="C172" s="97"/>
      <c r="D172" s="95"/>
      <c r="E172" s="96"/>
      <c r="F172" s="97"/>
      <c r="G172" s="95"/>
      <c r="H172" s="96"/>
      <c r="I172" s="97"/>
      <c r="J172" s="95"/>
      <c r="K172" s="96"/>
    </row>
    <row r="173" spans="1:11" ht="19.5" customHeight="1" hidden="1">
      <c r="A173" s="654"/>
      <c r="B173" s="102"/>
      <c r="C173" s="97"/>
      <c r="D173" s="95"/>
      <c r="E173" s="96"/>
      <c r="F173" s="97"/>
      <c r="G173" s="95"/>
      <c r="H173" s="96"/>
      <c r="I173" s="97"/>
      <c r="J173" s="95"/>
      <c r="K173" s="96"/>
    </row>
    <row r="174" spans="1:11" ht="19.5" customHeight="1" hidden="1">
      <c r="A174" s="654"/>
      <c r="B174" s="103"/>
      <c r="C174" s="98"/>
      <c r="D174" s="99"/>
      <c r="E174" s="100"/>
      <c r="F174" s="97"/>
      <c r="G174" s="95"/>
      <c r="H174" s="96"/>
      <c r="I174" s="97"/>
      <c r="J174" s="95"/>
      <c r="K174" s="96"/>
    </row>
    <row r="175" spans="1:11" ht="19.5" customHeight="1" hidden="1">
      <c r="A175" s="655"/>
      <c r="B175" s="81" t="s">
        <v>192</v>
      </c>
      <c r="C175" s="106">
        <f>SUM(C170:C174)</f>
        <v>0</v>
      </c>
      <c r="D175" s="107"/>
      <c r="E175" s="111">
        <f>SUM(E170:E174)</f>
        <v>0</v>
      </c>
      <c r="F175" s="106">
        <f>SUM(F170:F174)</f>
        <v>0</v>
      </c>
      <c r="G175" s="107"/>
      <c r="H175" s="111">
        <f>SUM(H170:H174)</f>
        <v>0</v>
      </c>
      <c r="I175" s="106">
        <f>SUM(I170:I174)</f>
        <v>0</v>
      </c>
      <c r="J175" s="107"/>
      <c r="K175" s="111">
        <f>SUM(K170:K174)</f>
        <v>0</v>
      </c>
    </row>
    <row r="176" spans="1:11" ht="19.5" customHeight="1" hidden="1">
      <c r="A176" s="25"/>
      <c r="B176" s="26"/>
      <c r="C176" s="27"/>
      <c r="D176" s="27"/>
      <c r="E176" s="27"/>
      <c r="F176" s="27"/>
      <c r="G176" s="27"/>
      <c r="H176" s="27"/>
      <c r="I176" s="27"/>
      <c r="J176" s="27"/>
      <c r="K176" s="28"/>
    </row>
    <row r="177" spans="1:11" ht="19.5" customHeight="1" hidden="1">
      <c r="A177" s="660" t="s">
        <v>237</v>
      </c>
      <c r="B177" s="248"/>
      <c r="C177" s="232"/>
      <c r="D177" s="92"/>
      <c r="E177" s="93"/>
      <c r="F177" s="94"/>
      <c r="G177" s="92"/>
      <c r="H177" s="93"/>
      <c r="I177" s="94"/>
      <c r="J177" s="92"/>
      <c r="K177" s="93"/>
    </row>
    <row r="178" spans="1:11" ht="19.5" customHeight="1" hidden="1">
      <c r="A178" s="661"/>
      <c r="B178" s="249"/>
      <c r="C178" s="243"/>
      <c r="D178" s="95"/>
      <c r="E178" s="96"/>
      <c r="F178" s="97"/>
      <c r="G178" s="95"/>
      <c r="H178" s="96"/>
      <c r="I178" s="97"/>
      <c r="J178" s="95"/>
      <c r="K178" s="96"/>
    </row>
    <row r="179" spans="1:11" ht="19.5" customHeight="1" hidden="1">
      <c r="A179" s="654"/>
      <c r="B179" s="102"/>
      <c r="C179" s="97"/>
      <c r="D179" s="95"/>
      <c r="E179" s="96"/>
      <c r="F179" s="97"/>
      <c r="G179" s="95"/>
      <c r="H179" s="96"/>
      <c r="I179" s="97"/>
      <c r="J179" s="95"/>
      <c r="K179" s="96"/>
    </row>
    <row r="180" spans="1:11" ht="19.5" customHeight="1" hidden="1">
      <c r="A180" s="654"/>
      <c r="B180" s="102"/>
      <c r="C180" s="97"/>
      <c r="D180" s="95"/>
      <c r="E180" s="96"/>
      <c r="F180" s="97"/>
      <c r="G180" s="95"/>
      <c r="H180" s="96"/>
      <c r="I180" s="97"/>
      <c r="J180" s="95"/>
      <c r="K180" s="96"/>
    </row>
    <row r="181" spans="1:11" ht="19.5" customHeight="1" hidden="1">
      <c r="A181" s="654"/>
      <c r="B181" s="103"/>
      <c r="C181" s="98"/>
      <c r="D181" s="99"/>
      <c r="E181" s="100"/>
      <c r="F181" s="97"/>
      <c r="G181" s="95"/>
      <c r="H181" s="96"/>
      <c r="I181" s="97"/>
      <c r="J181" s="95"/>
      <c r="K181" s="96"/>
    </row>
    <row r="182" spans="1:11" ht="19.5" customHeight="1" hidden="1">
      <c r="A182" s="655"/>
      <c r="B182" s="81" t="s">
        <v>192</v>
      </c>
      <c r="C182" s="106">
        <f>SUM(C177:C181)</f>
        <v>0</v>
      </c>
      <c r="D182" s="107"/>
      <c r="E182" s="111">
        <f>SUM(E177:E181)</f>
        <v>0</v>
      </c>
      <c r="F182" s="106">
        <f>SUM(F177:F181)</f>
        <v>0</v>
      </c>
      <c r="G182" s="107"/>
      <c r="H182" s="111">
        <f>SUM(H177:H181)</f>
        <v>0</v>
      </c>
      <c r="I182" s="106">
        <f>SUM(I177:I181)</f>
        <v>0</v>
      </c>
      <c r="J182" s="107"/>
      <c r="K182" s="111">
        <f>SUM(K177:K181)</f>
        <v>0</v>
      </c>
    </row>
    <row r="183" spans="1:11" ht="19.5" customHeight="1" thickBot="1">
      <c r="A183" s="644" t="s">
        <v>14</v>
      </c>
      <c r="B183" s="645"/>
      <c r="C183" s="108">
        <f>C161+C168+C175+C182</f>
        <v>0</v>
      </c>
      <c r="D183" s="109"/>
      <c r="E183" s="110">
        <f>E161+E168+E175+E182</f>
        <v>0</v>
      </c>
      <c r="F183" s="108">
        <f>F161+F168+F175+F182</f>
        <v>0</v>
      </c>
      <c r="G183" s="109"/>
      <c r="H183" s="110">
        <f>H161+H168+H175+H182</f>
        <v>0</v>
      </c>
      <c r="I183" s="108">
        <f>I161+I168+I175+I182</f>
        <v>0</v>
      </c>
      <c r="J183" s="109"/>
      <c r="K183" s="110">
        <f>K161+K168+K175+K182</f>
        <v>0</v>
      </c>
    </row>
    <row r="184" spans="1:11" ht="19.5" customHeight="1" thickBot="1">
      <c r="A184" s="182"/>
      <c r="B184" s="180"/>
      <c r="C184" s="128"/>
      <c r="D184" s="128"/>
      <c r="E184" s="128"/>
      <c r="F184" s="128"/>
      <c r="G184" s="128"/>
      <c r="H184" s="128"/>
      <c r="I184" s="128"/>
      <c r="J184" s="128"/>
      <c r="K184" s="183"/>
    </row>
    <row r="185" spans="1:11" ht="19.5" customHeight="1" thickBot="1">
      <c r="A185" s="656" t="s">
        <v>11</v>
      </c>
      <c r="B185" s="657"/>
      <c r="C185" s="657"/>
      <c r="D185" s="657"/>
      <c r="E185" s="657"/>
      <c r="F185" s="657"/>
      <c r="G185" s="657"/>
      <c r="H185" s="657"/>
      <c r="I185" s="657"/>
      <c r="J185" s="657"/>
      <c r="K185" s="658"/>
    </row>
    <row r="186" spans="1:11" ht="19.5" customHeight="1" thickBot="1">
      <c r="A186" s="653" t="s">
        <v>221</v>
      </c>
      <c r="B186" s="101"/>
      <c r="C186" s="94"/>
      <c r="D186" s="92"/>
      <c r="E186" s="93"/>
      <c r="F186" s="94"/>
      <c r="G186" s="92"/>
      <c r="H186" s="93"/>
      <c r="I186" s="94"/>
      <c r="J186" s="92"/>
      <c r="K186" s="94"/>
    </row>
    <row r="187" spans="1:11" ht="19.5" customHeight="1" hidden="1">
      <c r="A187" s="654"/>
      <c r="B187" s="105"/>
      <c r="C187" s="97"/>
      <c r="D187" s="95"/>
      <c r="E187" s="96"/>
      <c r="F187" s="97"/>
      <c r="G187" s="95"/>
      <c r="H187" s="96"/>
      <c r="I187" s="97"/>
      <c r="J187" s="95"/>
      <c r="K187" s="96"/>
    </row>
    <row r="188" spans="1:11" ht="19.5" customHeight="1" hidden="1">
      <c r="A188" s="654"/>
      <c r="B188" s="102"/>
      <c r="C188" s="97"/>
      <c r="D188" s="95"/>
      <c r="E188" s="96"/>
      <c r="F188" s="97"/>
      <c r="G188" s="95"/>
      <c r="H188" s="96"/>
      <c r="I188" s="97"/>
      <c r="J188" s="95"/>
      <c r="K188" s="96"/>
    </row>
    <row r="189" spans="1:11" ht="19.5" customHeight="1" hidden="1">
      <c r="A189" s="654"/>
      <c r="B189" s="102"/>
      <c r="C189" s="97"/>
      <c r="D189" s="95"/>
      <c r="E189" s="96"/>
      <c r="F189" s="97"/>
      <c r="G189" s="95"/>
      <c r="H189" s="96"/>
      <c r="I189" s="97"/>
      <c r="J189" s="95"/>
      <c r="K189" s="96"/>
    </row>
    <row r="190" spans="1:11" ht="24" customHeight="1" hidden="1">
      <c r="A190" s="654"/>
      <c r="B190" s="103"/>
      <c r="C190" s="98"/>
      <c r="D190" s="99"/>
      <c r="E190" s="100"/>
      <c r="F190" s="97"/>
      <c r="G190" s="95"/>
      <c r="H190" s="96"/>
      <c r="I190" s="97"/>
      <c r="J190" s="95"/>
      <c r="K190" s="96"/>
    </row>
    <row r="191" spans="1:11" ht="19.5" customHeight="1" thickBot="1">
      <c r="A191" s="655"/>
      <c r="B191" s="81" t="s">
        <v>192</v>
      </c>
      <c r="C191" s="106">
        <f>SUM(C186:C190)</f>
        <v>0</v>
      </c>
      <c r="D191" s="107"/>
      <c r="E191" s="111">
        <f>SUM(E186:E190)</f>
        <v>0</v>
      </c>
      <c r="F191" s="106">
        <f>SUM(F186:F190)</f>
        <v>0</v>
      </c>
      <c r="G191" s="107"/>
      <c r="H191" s="111">
        <f>SUM(H186:H190)</f>
        <v>0</v>
      </c>
      <c r="I191" s="106">
        <f>SUM(I186:I190)</f>
        <v>0</v>
      </c>
      <c r="J191" s="107"/>
      <c r="K191" s="111">
        <f>SUM(K186:K190)</f>
        <v>0</v>
      </c>
    </row>
    <row r="192" spans="1:11" ht="19.5" customHeight="1" thickBot="1">
      <c r="A192" s="644" t="s">
        <v>12</v>
      </c>
      <c r="B192" s="645"/>
      <c r="C192" s="108">
        <f>C191</f>
        <v>0</v>
      </c>
      <c r="D192" s="109"/>
      <c r="E192" s="110">
        <f>E191</f>
        <v>0</v>
      </c>
      <c r="F192" s="108">
        <f>F191</f>
        <v>0</v>
      </c>
      <c r="G192" s="109"/>
      <c r="H192" s="110">
        <f>H191</f>
        <v>0</v>
      </c>
      <c r="I192" s="108">
        <f>I191</f>
        <v>0</v>
      </c>
      <c r="J192" s="109"/>
      <c r="K192" s="110">
        <f>K191</f>
        <v>0</v>
      </c>
    </row>
    <row r="193" spans="1:11" ht="19.5" customHeight="1" thickBot="1">
      <c r="A193" s="25"/>
      <c r="B193" s="26"/>
      <c r="C193" s="27"/>
      <c r="D193" s="27"/>
      <c r="E193" s="27"/>
      <c r="F193" s="27"/>
      <c r="G193" s="27"/>
      <c r="H193" s="27"/>
      <c r="I193" s="27"/>
      <c r="J193" s="27"/>
      <c r="K193" s="28"/>
    </row>
    <row r="194" spans="1:11" ht="19.5" customHeight="1" thickBot="1">
      <c r="A194" s="656" t="s">
        <v>13</v>
      </c>
      <c r="B194" s="657"/>
      <c r="C194" s="657"/>
      <c r="D194" s="657"/>
      <c r="E194" s="657"/>
      <c r="F194" s="657"/>
      <c r="G194" s="657"/>
      <c r="H194" s="657"/>
      <c r="I194" s="657"/>
      <c r="J194" s="657"/>
      <c r="K194" s="658"/>
    </row>
    <row r="195" spans="1:11" ht="19.5" customHeight="1" thickBot="1">
      <c r="A195" s="653" t="s">
        <v>222</v>
      </c>
      <c r="B195" s="101"/>
      <c r="C195" s="94"/>
      <c r="D195" s="92"/>
      <c r="E195" s="93"/>
      <c r="F195" s="94"/>
      <c r="G195" s="92"/>
      <c r="H195" s="93"/>
      <c r="I195" s="94"/>
      <c r="J195" s="92"/>
      <c r="K195" s="94"/>
    </row>
    <row r="196" spans="1:11" ht="19.5" customHeight="1" hidden="1">
      <c r="A196" s="654"/>
      <c r="B196" s="105"/>
      <c r="C196" s="97"/>
      <c r="D196" s="95"/>
      <c r="E196" s="96"/>
      <c r="F196" s="97"/>
      <c r="G196" s="95"/>
      <c r="H196" s="96"/>
      <c r="I196" s="97"/>
      <c r="J196" s="95"/>
      <c r="K196" s="96"/>
    </row>
    <row r="197" spans="1:11" ht="19.5" customHeight="1" hidden="1">
      <c r="A197" s="654"/>
      <c r="B197" s="102"/>
      <c r="C197" s="97"/>
      <c r="D197" s="95"/>
      <c r="E197" s="96"/>
      <c r="F197" s="97"/>
      <c r="G197" s="95"/>
      <c r="H197" s="96"/>
      <c r="I197" s="97"/>
      <c r="J197" s="95"/>
      <c r="K197" s="96"/>
    </row>
    <row r="198" spans="1:11" ht="19.5" customHeight="1" hidden="1">
      <c r="A198" s="654"/>
      <c r="B198" s="102"/>
      <c r="C198" s="97"/>
      <c r="D198" s="95"/>
      <c r="E198" s="96"/>
      <c r="F198" s="97"/>
      <c r="G198" s="95"/>
      <c r="H198" s="96"/>
      <c r="I198" s="97"/>
      <c r="J198" s="95"/>
      <c r="K198" s="96"/>
    </row>
    <row r="199" spans="1:11" ht="19.5" customHeight="1" hidden="1">
      <c r="A199" s="654"/>
      <c r="B199" s="103"/>
      <c r="C199" s="98"/>
      <c r="D199" s="99"/>
      <c r="E199" s="100"/>
      <c r="F199" s="97"/>
      <c r="G199" s="95"/>
      <c r="H199" s="96"/>
      <c r="I199" s="97"/>
      <c r="J199" s="95"/>
      <c r="K199" s="96"/>
    </row>
    <row r="200" spans="1:11" ht="35.25" customHeight="1" thickBot="1">
      <c r="A200" s="655"/>
      <c r="B200" s="81" t="s">
        <v>192</v>
      </c>
      <c r="C200" s="106"/>
      <c r="D200" s="107"/>
      <c r="E200" s="111"/>
      <c r="F200" s="106"/>
      <c r="G200" s="107"/>
      <c r="H200" s="111"/>
      <c r="I200" s="106"/>
      <c r="J200" s="107"/>
      <c r="K200" s="111"/>
    </row>
    <row r="201" spans="1:11" ht="19.5" customHeight="1" thickBot="1">
      <c r="A201" s="644" t="s">
        <v>15</v>
      </c>
      <c r="B201" s="645"/>
      <c r="C201" s="108">
        <f>C200</f>
        <v>0</v>
      </c>
      <c r="D201" s="109"/>
      <c r="E201" s="110">
        <f>E200</f>
        <v>0</v>
      </c>
      <c r="F201" s="108">
        <f>F200</f>
        <v>0</v>
      </c>
      <c r="G201" s="109"/>
      <c r="H201" s="110">
        <f>H200</f>
        <v>0</v>
      </c>
      <c r="I201" s="108">
        <f>I200</f>
        <v>0</v>
      </c>
      <c r="J201" s="109"/>
      <c r="K201" s="110">
        <f>K200</f>
        <v>0</v>
      </c>
    </row>
    <row r="202" spans="1:11" ht="19.5" customHeight="1" thickBot="1">
      <c r="A202" s="25"/>
      <c r="B202" s="26"/>
      <c r="C202" s="27"/>
      <c r="D202" s="27"/>
      <c r="E202" s="27"/>
      <c r="F202" s="27"/>
      <c r="G202" s="27"/>
      <c r="H202" s="27"/>
      <c r="I202" s="27"/>
      <c r="J202" s="27"/>
      <c r="K202" s="28"/>
    </row>
    <row r="203" spans="1:11" ht="19.5" customHeight="1" thickBot="1">
      <c r="A203" s="656" t="s">
        <v>16</v>
      </c>
      <c r="B203" s="657"/>
      <c r="C203" s="657"/>
      <c r="D203" s="657"/>
      <c r="E203" s="657"/>
      <c r="F203" s="657"/>
      <c r="G203" s="657"/>
      <c r="H203" s="657"/>
      <c r="I203" s="657"/>
      <c r="J203" s="657"/>
      <c r="K203" s="658"/>
    </row>
    <row r="204" spans="1:11" ht="19.5" customHeight="1" thickBot="1">
      <c r="A204" s="653" t="s">
        <v>223</v>
      </c>
      <c r="B204" s="101"/>
      <c r="C204" s="250"/>
      <c r="D204" s="92"/>
      <c r="E204" s="93"/>
      <c r="F204" s="250"/>
      <c r="G204" s="250"/>
      <c r="H204" s="93"/>
      <c r="I204" s="250"/>
      <c r="J204" s="250"/>
      <c r="K204" s="93"/>
    </row>
    <row r="205" spans="1:11" ht="19.5" customHeight="1" hidden="1">
      <c r="A205" s="654"/>
      <c r="B205" s="105"/>
      <c r="C205" s="97"/>
      <c r="D205" s="95"/>
      <c r="E205" s="96"/>
      <c r="F205" s="97"/>
      <c r="G205" s="95"/>
      <c r="H205" s="96"/>
      <c r="I205" s="97"/>
      <c r="J205" s="95"/>
      <c r="K205" s="96"/>
    </row>
    <row r="206" spans="1:11" ht="19.5" customHeight="1" hidden="1">
      <c r="A206" s="654"/>
      <c r="B206" s="102"/>
      <c r="C206" s="97"/>
      <c r="D206" s="95"/>
      <c r="E206" s="96"/>
      <c r="F206" s="97"/>
      <c r="G206" s="95"/>
      <c r="H206" s="96"/>
      <c r="I206" s="97"/>
      <c r="J206" s="95"/>
      <c r="K206" s="96"/>
    </row>
    <row r="207" spans="1:11" ht="19.5" customHeight="1" hidden="1">
      <c r="A207" s="654"/>
      <c r="B207" s="102"/>
      <c r="C207" s="97"/>
      <c r="D207" s="95"/>
      <c r="E207" s="96"/>
      <c r="F207" s="97"/>
      <c r="G207" s="95"/>
      <c r="H207" s="96"/>
      <c r="I207" s="97"/>
      <c r="J207" s="95"/>
      <c r="K207" s="96"/>
    </row>
    <row r="208" spans="1:11" ht="19.5" customHeight="1" hidden="1">
      <c r="A208" s="654"/>
      <c r="B208" s="103"/>
      <c r="C208" s="98"/>
      <c r="D208" s="99"/>
      <c r="E208" s="100"/>
      <c r="F208" s="97"/>
      <c r="G208" s="95"/>
      <c r="H208" s="96"/>
      <c r="I208" s="97"/>
      <c r="J208" s="95"/>
      <c r="K208" s="96"/>
    </row>
    <row r="209" spans="1:11" ht="19.5" customHeight="1" thickBot="1">
      <c r="A209" s="655"/>
      <c r="B209" s="81" t="s">
        <v>192</v>
      </c>
      <c r="C209" s="106">
        <f>SUM(C204:C208)</f>
        <v>0</v>
      </c>
      <c r="D209" s="107"/>
      <c r="E209" s="111">
        <f>SUM(E204:E208)</f>
        <v>0</v>
      </c>
      <c r="F209" s="106">
        <f>SUM(F204:F208)</f>
        <v>0</v>
      </c>
      <c r="G209" s="107"/>
      <c r="H209" s="111">
        <f>SUM(H204:H208)</f>
        <v>0</v>
      </c>
      <c r="I209" s="106">
        <f>SUM(I204:I208)</f>
        <v>0</v>
      </c>
      <c r="J209" s="107"/>
      <c r="K209" s="111">
        <f>SUM(K204:K208)</f>
        <v>0</v>
      </c>
    </row>
    <row r="210" spans="1:11" ht="19.5" customHeight="1" thickBot="1">
      <c r="A210" s="644" t="s">
        <v>17</v>
      </c>
      <c r="B210" s="645"/>
      <c r="C210" s="108">
        <f>C209</f>
        <v>0</v>
      </c>
      <c r="D210" s="109"/>
      <c r="E210" s="110">
        <f>E209</f>
        <v>0</v>
      </c>
      <c r="F210" s="108">
        <f>F209</f>
        <v>0</v>
      </c>
      <c r="G210" s="109"/>
      <c r="H210" s="110">
        <f>H209</f>
        <v>0</v>
      </c>
      <c r="I210" s="108">
        <f>I209</f>
        <v>0</v>
      </c>
      <c r="J210" s="109"/>
      <c r="K210" s="110">
        <f>K209</f>
        <v>0</v>
      </c>
    </row>
    <row r="211" spans="1:11" ht="19.5" customHeight="1">
      <c r="A211" s="25"/>
      <c r="B211" s="26"/>
      <c r="C211" s="27"/>
      <c r="D211" s="27"/>
      <c r="E211" s="27"/>
      <c r="F211" s="27"/>
      <c r="G211" s="27"/>
      <c r="H211" s="27"/>
      <c r="I211" s="27"/>
      <c r="J211" s="27"/>
      <c r="K211" s="28"/>
    </row>
    <row r="212" spans="1:11" ht="19.5" customHeight="1" hidden="1">
      <c r="A212" s="656" t="s">
        <v>18</v>
      </c>
      <c r="B212" s="657"/>
      <c r="C212" s="657"/>
      <c r="D212" s="657"/>
      <c r="E212" s="657"/>
      <c r="F212" s="657"/>
      <c r="G212" s="657"/>
      <c r="H212" s="657"/>
      <c r="I212" s="657"/>
      <c r="J212" s="657"/>
      <c r="K212" s="658"/>
    </row>
    <row r="213" spans="1:11" ht="19.5" customHeight="1" hidden="1">
      <c r="A213" s="653" t="s">
        <v>224</v>
      </c>
      <c r="B213" s="101"/>
      <c r="C213" s="94"/>
      <c r="D213" s="92"/>
      <c r="E213" s="93"/>
      <c r="F213" s="94"/>
      <c r="G213" s="92"/>
      <c r="H213" s="93"/>
      <c r="I213" s="94"/>
      <c r="J213" s="92"/>
      <c r="K213" s="93"/>
    </row>
    <row r="214" spans="1:11" ht="19.5" customHeight="1" hidden="1">
      <c r="A214" s="654"/>
      <c r="B214" s="105"/>
      <c r="C214" s="97"/>
      <c r="D214" s="95"/>
      <c r="E214" s="96"/>
      <c r="F214" s="97"/>
      <c r="G214" s="95"/>
      <c r="H214" s="96"/>
      <c r="I214" s="97"/>
      <c r="J214" s="95"/>
      <c r="K214" s="96"/>
    </row>
    <row r="215" spans="1:11" ht="19.5" customHeight="1" hidden="1">
      <c r="A215" s="654"/>
      <c r="B215" s="102"/>
      <c r="C215" s="97"/>
      <c r="D215" s="95"/>
      <c r="E215" s="96"/>
      <c r="F215" s="97"/>
      <c r="G215" s="95"/>
      <c r="H215" s="96"/>
      <c r="I215" s="97"/>
      <c r="J215" s="95"/>
      <c r="K215" s="96"/>
    </row>
    <row r="216" spans="1:11" ht="19.5" customHeight="1" hidden="1">
      <c r="A216" s="654"/>
      <c r="B216" s="102"/>
      <c r="C216" s="97"/>
      <c r="D216" s="95"/>
      <c r="E216" s="96"/>
      <c r="F216" s="97"/>
      <c r="G216" s="95"/>
      <c r="H216" s="96"/>
      <c r="I216" s="97"/>
      <c r="J216" s="95"/>
      <c r="K216" s="96"/>
    </row>
    <row r="217" spans="1:11" ht="19.5" customHeight="1" hidden="1">
      <c r="A217" s="654"/>
      <c r="B217" s="103"/>
      <c r="C217" s="98"/>
      <c r="D217" s="99"/>
      <c r="E217" s="100"/>
      <c r="F217" s="97"/>
      <c r="G217" s="95"/>
      <c r="H217" s="96"/>
      <c r="I217" s="97"/>
      <c r="J217" s="95"/>
      <c r="K217" s="96"/>
    </row>
    <row r="218" spans="1:11" ht="19.5" customHeight="1" hidden="1">
      <c r="A218" s="655"/>
      <c r="B218" s="81" t="s">
        <v>192</v>
      </c>
      <c r="C218" s="106">
        <f>SUM(C213:C217)</f>
        <v>0</v>
      </c>
      <c r="D218" s="107"/>
      <c r="E218" s="111">
        <f>SUM(E213:E217)</f>
        <v>0</v>
      </c>
      <c r="F218" s="106">
        <f>SUM(F213:F217)</f>
        <v>0</v>
      </c>
      <c r="G218" s="107"/>
      <c r="H218" s="111">
        <f>SUM(H213:H217)</f>
        <v>0</v>
      </c>
      <c r="I218" s="106">
        <f>SUM(I213:I217)</f>
        <v>0</v>
      </c>
      <c r="J218" s="107"/>
      <c r="K218" s="111">
        <f>SUM(K213:K217)</f>
        <v>0</v>
      </c>
    </row>
    <row r="219" spans="1:11" ht="19.5" customHeight="1" hidden="1">
      <c r="A219" s="644" t="s">
        <v>19</v>
      </c>
      <c r="B219" s="645"/>
      <c r="C219" s="108">
        <f>C218</f>
        <v>0</v>
      </c>
      <c r="D219" s="109"/>
      <c r="E219" s="110">
        <f>E218</f>
        <v>0</v>
      </c>
      <c r="F219" s="108">
        <f>F218</f>
        <v>0</v>
      </c>
      <c r="G219" s="109"/>
      <c r="H219" s="110">
        <f>H218</f>
        <v>0</v>
      </c>
      <c r="I219" s="108">
        <f>I218</f>
        <v>0</v>
      </c>
      <c r="J219" s="109"/>
      <c r="K219" s="110">
        <f>K218</f>
        <v>0</v>
      </c>
    </row>
    <row r="220" spans="1:11" ht="19.5" customHeight="1" thickBot="1">
      <c r="A220" s="25"/>
      <c r="B220" s="26"/>
      <c r="C220" s="27"/>
      <c r="D220" s="27"/>
      <c r="E220" s="27"/>
      <c r="F220" s="27"/>
      <c r="G220" s="27"/>
      <c r="H220" s="27"/>
      <c r="I220" s="27"/>
      <c r="J220" s="27"/>
      <c r="K220" s="28"/>
    </row>
    <row r="221" spans="1:11" ht="19.5" customHeight="1" thickBot="1">
      <c r="A221" s="662" t="s">
        <v>107</v>
      </c>
      <c r="B221" s="663"/>
      <c r="C221" s="330">
        <f>C183+C192+C201+C210+C219</f>
        <v>0</v>
      </c>
      <c r="D221" s="331"/>
      <c r="E221" s="332">
        <f>E183+E192+E201+E210+E219</f>
        <v>0</v>
      </c>
      <c r="F221" s="330">
        <f>F183+F192+F201+F210+F219</f>
        <v>0</v>
      </c>
      <c r="G221" s="331"/>
      <c r="H221" s="332">
        <f>H183+H192+H201+H210+H219</f>
        <v>0</v>
      </c>
      <c r="I221" s="330">
        <f>I183+I192+I201+I210+I219</f>
        <v>0</v>
      </c>
      <c r="J221" s="331"/>
      <c r="K221" s="332">
        <f>K183+K192+K201+K210+K219</f>
        <v>0</v>
      </c>
    </row>
    <row r="222" spans="1:11" ht="19.5" customHeight="1" thickBot="1">
      <c r="A222" s="25"/>
      <c r="B222" s="26"/>
      <c r="C222" s="27"/>
      <c r="D222" s="27"/>
      <c r="E222" s="27"/>
      <c r="F222" s="27"/>
      <c r="G222" s="27"/>
      <c r="H222" s="27"/>
      <c r="I222" s="27"/>
      <c r="J222" s="27"/>
      <c r="K222" s="28"/>
    </row>
    <row r="223" spans="1:11" ht="19.5" customHeight="1" thickBot="1">
      <c r="A223" s="667" t="s">
        <v>110</v>
      </c>
      <c r="B223" s="668"/>
      <c r="C223" s="668"/>
      <c r="D223" s="668"/>
      <c r="E223" s="668"/>
      <c r="F223" s="668"/>
      <c r="G223" s="668"/>
      <c r="H223" s="668"/>
      <c r="I223" s="668"/>
      <c r="J223" s="668"/>
      <c r="K223" s="669"/>
    </row>
    <row r="224" spans="1:11" ht="19.5" customHeight="1" thickBot="1">
      <c r="A224" s="653" t="s">
        <v>225</v>
      </c>
      <c r="B224" s="101"/>
      <c r="C224" s="250"/>
      <c r="D224" s="92"/>
      <c r="E224" s="93"/>
      <c r="F224" s="250"/>
      <c r="G224" s="92"/>
      <c r="H224" s="93"/>
      <c r="I224" s="250"/>
      <c r="J224" s="92"/>
      <c r="K224" s="93"/>
    </row>
    <row r="225" spans="1:11" ht="19.5" customHeight="1" hidden="1">
      <c r="A225" s="654"/>
      <c r="B225" s="105"/>
      <c r="C225" s="97"/>
      <c r="D225" s="95"/>
      <c r="E225" s="96"/>
      <c r="F225" s="97"/>
      <c r="G225" s="95"/>
      <c r="H225" s="96"/>
      <c r="I225" s="97"/>
      <c r="J225" s="95"/>
      <c r="K225" s="96"/>
    </row>
    <row r="226" spans="1:11" ht="19.5" customHeight="1" hidden="1">
      <c r="A226" s="654"/>
      <c r="B226" s="105"/>
      <c r="C226" s="97"/>
      <c r="D226" s="95"/>
      <c r="E226" s="96"/>
      <c r="F226" s="97"/>
      <c r="G226" s="95"/>
      <c r="H226" s="96"/>
      <c r="I226" s="97"/>
      <c r="J226" s="95"/>
      <c r="K226" s="96"/>
    </row>
    <row r="227" spans="1:11" ht="19.5" customHeight="1" hidden="1">
      <c r="A227" s="654"/>
      <c r="B227" s="102"/>
      <c r="C227" s="97"/>
      <c r="D227" s="95"/>
      <c r="E227" s="96"/>
      <c r="F227" s="97"/>
      <c r="G227" s="95"/>
      <c r="H227" s="96"/>
      <c r="I227" s="97"/>
      <c r="J227" s="95"/>
      <c r="K227" s="96"/>
    </row>
    <row r="228" spans="1:11" ht="19.5" customHeight="1" hidden="1">
      <c r="A228" s="654"/>
      <c r="B228" s="103"/>
      <c r="C228" s="98"/>
      <c r="D228" s="99"/>
      <c r="E228" s="100"/>
      <c r="F228" s="97"/>
      <c r="G228" s="95"/>
      <c r="H228" s="96"/>
      <c r="I228" s="97"/>
      <c r="J228" s="95"/>
      <c r="K228" s="96"/>
    </row>
    <row r="229" spans="1:11" ht="19.5" customHeight="1" thickBot="1">
      <c r="A229" s="655"/>
      <c r="B229" s="81" t="s">
        <v>192</v>
      </c>
      <c r="C229" s="106">
        <f>SUM(C224:C228)</f>
        <v>0</v>
      </c>
      <c r="D229" s="107"/>
      <c r="E229" s="111">
        <f>SUM(E224:E228)</f>
        <v>0</v>
      </c>
      <c r="F229" s="106">
        <f>SUM(F224:F228)</f>
        <v>0</v>
      </c>
      <c r="G229" s="107"/>
      <c r="H229" s="111">
        <f>SUM(H224:H228)</f>
        <v>0</v>
      </c>
      <c r="I229" s="106">
        <f>SUM(I224:I228)</f>
        <v>0</v>
      </c>
      <c r="J229" s="107"/>
      <c r="K229" s="111">
        <f>SUM(K224:K228)</f>
        <v>0</v>
      </c>
    </row>
    <row r="230" spans="1:11" ht="19.5" customHeight="1" hidden="1">
      <c r="A230" s="25"/>
      <c r="B230" s="26"/>
      <c r="C230" s="27"/>
      <c r="D230" s="27"/>
      <c r="E230" s="27"/>
      <c r="F230" s="27"/>
      <c r="G230" s="27"/>
      <c r="H230" s="27"/>
      <c r="I230" s="27"/>
      <c r="J230" s="27"/>
      <c r="K230" s="28"/>
    </row>
    <row r="231" spans="1:11" ht="19.5" customHeight="1" hidden="1">
      <c r="A231" s="653" t="s">
        <v>226</v>
      </c>
      <c r="B231" s="101"/>
      <c r="C231" s="94"/>
      <c r="D231" s="92"/>
      <c r="E231" s="93"/>
      <c r="F231" s="94"/>
      <c r="G231" s="92"/>
      <c r="H231" s="93"/>
      <c r="I231" s="94"/>
      <c r="J231" s="92"/>
      <c r="K231" s="93"/>
    </row>
    <row r="232" spans="1:11" ht="19.5" customHeight="1" hidden="1">
      <c r="A232" s="654"/>
      <c r="B232" s="105"/>
      <c r="C232" s="114"/>
      <c r="D232" s="115"/>
      <c r="E232" s="116"/>
      <c r="F232" s="114"/>
      <c r="G232" s="115"/>
      <c r="H232" s="116"/>
      <c r="I232" s="114"/>
      <c r="J232" s="115"/>
      <c r="K232" s="116"/>
    </row>
    <row r="233" spans="1:11" ht="19.5" customHeight="1" hidden="1">
      <c r="A233" s="654"/>
      <c r="B233" s="105"/>
      <c r="C233" s="114"/>
      <c r="D233" s="115"/>
      <c r="E233" s="116"/>
      <c r="F233" s="114"/>
      <c r="G233" s="115"/>
      <c r="H233" s="116"/>
      <c r="I233" s="114"/>
      <c r="J233" s="115"/>
      <c r="K233" s="116"/>
    </row>
    <row r="234" spans="1:11" ht="19.5" customHeight="1" hidden="1">
      <c r="A234" s="654"/>
      <c r="B234" s="105"/>
      <c r="C234" s="114"/>
      <c r="D234" s="115"/>
      <c r="E234" s="116"/>
      <c r="F234" s="114"/>
      <c r="G234" s="115"/>
      <c r="H234" s="116"/>
      <c r="I234" s="114"/>
      <c r="J234" s="115"/>
      <c r="K234" s="116"/>
    </row>
    <row r="235" spans="1:11" ht="19.5" customHeight="1" hidden="1">
      <c r="A235" s="654"/>
      <c r="B235" s="105"/>
      <c r="C235" s="97"/>
      <c r="D235" s="95"/>
      <c r="E235" s="96"/>
      <c r="F235" s="97"/>
      <c r="G235" s="95"/>
      <c r="H235" s="96"/>
      <c r="I235" s="97"/>
      <c r="J235" s="95"/>
      <c r="K235" s="96"/>
    </row>
    <row r="236" spans="1:11" ht="19.5" customHeight="1" hidden="1">
      <c r="A236" s="654"/>
      <c r="B236" s="103"/>
      <c r="C236" s="98"/>
      <c r="D236" s="99"/>
      <c r="E236" s="100"/>
      <c r="F236" s="97"/>
      <c r="G236" s="95"/>
      <c r="H236" s="96"/>
      <c r="I236" s="97"/>
      <c r="J236" s="95"/>
      <c r="K236" s="96"/>
    </row>
    <row r="237" spans="1:11" ht="19.5" customHeight="1" hidden="1">
      <c r="A237" s="655"/>
      <c r="B237" s="81" t="s">
        <v>192</v>
      </c>
      <c r="C237" s="106">
        <f>SUM(C231:C236)</f>
        <v>0</v>
      </c>
      <c r="D237" s="107"/>
      <c r="E237" s="111">
        <f>SUM(E231:E236)</f>
        <v>0</v>
      </c>
      <c r="F237" s="106">
        <f>SUM(F231:F236)</f>
        <v>0</v>
      </c>
      <c r="G237" s="107"/>
      <c r="H237" s="111">
        <f>SUM(H231:H236)</f>
        <v>0</v>
      </c>
      <c r="I237" s="106">
        <f>SUM(I231:I236)</f>
        <v>0</v>
      </c>
      <c r="J237" s="107"/>
      <c r="K237" s="111">
        <f>SUM(K231:K236)</f>
        <v>0</v>
      </c>
    </row>
    <row r="238" spans="1:11" ht="19.5" customHeight="1" hidden="1">
      <c r="A238" s="25"/>
      <c r="B238" s="26"/>
      <c r="C238" s="27"/>
      <c r="D238" s="27"/>
      <c r="E238" s="27"/>
      <c r="F238" s="27"/>
      <c r="G238" s="27"/>
      <c r="H238" s="27"/>
      <c r="I238" s="27"/>
      <c r="J238" s="27"/>
      <c r="K238" s="28"/>
    </row>
    <row r="239" spans="1:11" ht="19.5" customHeight="1" hidden="1">
      <c r="A239" s="653" t="s">
        <v>227</v>
      </c>
      <c r="B239" s="101"/>
      <c r="C239" s="94"/>
      <c r="D239" s="92"/>
      <c r="E239" s="93"/>
      <c r="F239" s="94"/>
      <c r="G239" s="92"/>
      <c r="H239" s="93"/>
      <c r="I239" s="94"/>
      <c r="J239" s="92"/>
      <c r="K239" s="93"/>
    </row>
    <row r="240" spans="1:11" ht="19.5" customHeight="1" hidden="1">
      <c r="A240" s="654"/>
      <c r="B240" s="105"/>
      <c r="C240" s="114"/>
      <c r="D240" s="115"/>
      <c r="E240" s="116"/>
      <c r="F240" s="114"/>
      <c r="G240" s="115"/>
      <c r="H240" s="116"/>
      <c r="I240" s="114"/>
      <c r="J240" s="115"/>
      <c r="K240" s="116"/>
    </row>
    <row r="241" spans="1:11" ht="19.5" customHeight="1" hidden="1">
      <c r="A241" s="654"/>
      <c r="B241" s="105"/>
      <c r="C241" s="114"/>
      <c r="D241" s="115"/>
      <c r="E241" s="116"/>
      <c r="F241" s="114"/>
      <c r="G241" s="115"/>
      <c r="H241" s="116"/>
      <c r="I241" s="114"/>
      <c r="J241" s="115"/>
      <c r="K241" s="116"/>
    </row>
    <row r="242" spans="1:11" ht="19.5" customHeight="1" hidden="1">
      <c r="A242" s="654"/>
      <c r="B242" s="105"/>
      <c r="C242" s="114"/>
      <c r="D242" s="115"/>
      <c r="E242" s="116"/>
      <c r="F242" s="114"/>
      <c r="G242" s="115"/>
      <c r="H242" s="116"/>
      <c r="I242" s="114"/>
      <c r="J242" s="115"/>
      <c r="K242" s="116"/>
    </row>
    <row r="243" spans="1:11" ht="19.5" customHeight="1" hidden="1">
      <c r="A243" s="654"/>
      <c r="B243" s="105"/>
      <c r="C243" s="97"/>
      <c r="D243" s="95"/>
      <c r="E243" s="96"/>
      <c r="F243" s="97"/>
      <c r="G243" s="95"/>
      <c r="H243" s="96"/>
      <c r="I243" s="97"/>
      <c r="J243" s="95"/>
      <c r="K243" s="96"/>
    </row>
    <row r="244" spans="1:11" ht="19.5" customHeight="1" hidden="1">
      <c r="A244" s="654"/>
      <c r="B244" s="103"/>
      <c r="C244" s="98"/>
      <c r="D244" s="99"/>
      <c r="E244" s="100"/>
      <c r="F244" s="97"/>
      <c r="G244" s="95"/>
      <c r="H244" s="96"/>
      <c r="I244" s="97"/>
      <c r="J244" s="95"/>
      <c r="K244" s="96"/>
    </row>
    <row r="245" spans="1:11" ht="19.5" customHeight="1" hidden="1">
      <c r="A245" s="655"/>
      <c r="B245" s="81" t="s">
        <v>192</v>
      </c>
      <c r="C245" s="106">
        <f>SUM(C239:C244)</f>
        <v>0</v>
      </c>
      <c r="D245" s="107"/>
      <c r="E245" s="111">
        <f>SUM(E239:E244)</f>
        <v>0</v>
      </c>
      <c r="F245" s="106">
        <f>SUM(F239:F244)</f>
        <v>0</v>
      </c>
      <c r="G245" s="107"/>
      <c r="H245" s="111">
        <f>SUM(H239:H244)</f>
        <v>0</v>
      </c>
      <c r="I245" s="106">
        <f>SUM(I239:I244)</f>
        <v>0</v>
      </c>
      <c r="J245" s="107"/>
      <c r="K245" s="111">
        <f>SUM(K239:K244)</f>
        <v>0</v>
      </c>
    </row>
    <row r="246" spans="1:11" ht="19.5" customHeight="1" hidden="1">
      <c r="A246" s="25"/>
      <c r="B246" s="26"/>
      <c r="C246" s="27"/>
      <c r="D246" s="27"/>
      <c r="E246" s="27"/>
      <c r="F246" s="27"/>
      <c r="G246" s="27"/>
      <c r="H246" s="27"/>
      <c r="I246" s="27"/>
      <c r="J246" s="27"/>
      <c r="K246" s="28"/>
    </row>
    <row r="247" spans="1:11" ht="19.5" customHeight="1" hidden="1">
      <c r="A247" s="653" t="s">
        <v>228</v>
      </c>
      <c r="B247" s="101"/>
      <c r="C247" s="94"/>
      <c r="D247" s="92"/>
      <c r="E247" s="93"/>
      <c r="F247" s="94"/>
      <c r="G247" s="92"/>
      <c r="H247" s="93"/>
      <c r="I247" s="94"/>
      <c r="J247" s="92"/>
      <c r="K247" s="93"/>
    </row>
    <row r="248" spans="1:11" ht="19.5" customHeight="1" hidden="1">
      <c r="A248" s="654"/>
      <c r="B248" s="105"/>
      <c r="C248" s="97"/>
      <c r="D248" s="95"/>
      <c r="E248" s="96"/>
      <c r="F248" s="97"/>
      <c r="G248" s="95"/>
      <c r="H248" s="96"/>
      <c r="I248" s="97"/>
      <c r="J248" s="95"/>
      <c r="K248" s="96"/>
    </row>
    <row r="249" spans="1:11" ht="19.5" customHeight="1" hidden="1">
      <c r="A249" s="654"/>
      <c r="B249" s="105"/>
      <c r="C249" s="97"/>
      <c r="D249" s="95"/>
      <c r="E249" s="96"/>
      <c r="F249" s="97"/>
      <c r="G249" s="95"/>
      <c r="H249" s="96"/>
      <c r="I249" s="97"/>
      <c r="J249" s="95"/>
      <c r="K249" s="96"/>
    </row>
    <row r="250" spans="1:11" ht="19.5" customHeight="1" hidden="1">
      <c r="A250" s="654"/>
      <c r="B250" s="105"/>
      <c r="C250" s="97"/>
      <c r="D250" s="95"/>
      <c r="E250" s="96"/>
      <c r="F250" s="97"/>
      <c r="G250" s="95"/>
      <c r="H250" s="96"/>
      <c r="I250" s="97"/>
      <c r="J250" s="95"/>
      <c r="K250" s="96"/>
    </row>
    <row r="251" spans="1:11" ht="19.5" customHeight="1" hidden="1">
      <c r="A251" s="654"/>
      <c r="B251" s="102"/>
      <c r="C251" s="97"/>
      <c r="D251" s="95"/>
      <c r="E251" s="96"/>
      <c r="F251" s="97"/>
      <c r="G251" s="95"/>
      <c r="H251" s="96"/>
      <c r="I251" s="97"/>
      <c r="J251" s="95"/>
      <c r="K251" s="96"/>
    </row>
    <row r="252" spans="1:11" ht="19.5" customHeight="1" hidden="1">
      <c r="A252" s="654"/>
      <c r="B252" s="103"/>
      <c r="C252" s="98"/>
      <c r="D252" s="99"/>
      <c r="E252" s="100"/>
      <c r="F252" s="97"/>
      <c r="G252" s="95"/>
      <c r="H252" s="96"/>
      <c r="I252" s="97"/>
      <c r="J252" s="95"/>
      <c r="K252" s="96"/>
    </row>
    <row r="253" spans="1:11" ht="19.5" customHeight="1" hidden="1">
      <c r="A253" s="655"/>
      <c r="B253" s="81" t="s">
        <v>192</v>
      </c>
      <c r="C253" s="106">
        <f>SUM(C247:C252)</f>
        <v>0</v>
      </c>
      <c r="D253" s="107"/>
      <c r="E253" s="111">
        <f>SUM(E247:E252)</f>
        <v>0</v>
      </c>
      <c r="F253" s="106">
        <f>SUM(F247:F252)</f>
        <v>0</v>
      </c>
      <c r="G253" s="107"/>
      <c r="H253" s="111">
        <f>SUM(H247:H252)</f>
        <v>0</v>
      </c>
      <c r="I253" s="106">
        <f>SUM(I247:I252)</f>
        <v>0</v>
      </c>
      <c r="J253" s="107"/>
      <c r="K253" s="111">
        <f>SUM(K247:K252)</f>
        <v>0</v>
      </c>
    </row>
    <row r="254" spans="1:11" ht="19.5" customHeight="1" hidden="1">
      <c r="A254" s="25"/>
      <c r="B254" s="26"/>
      <c r="C254" s="27"/>
      <c r="D254" s="27"/>
      <c r="E254" s="27"/>
      <c r="F254" s="27"/>
      <c r="G254" s="27"/>
      <c r="H254" s="27"/>
      <c r="I254" s="27"/>
      <c r="J254" s="27"/>
      <c r="K254" s="28"/>
    </row>
    <row r="255" spans="1:11" ht="19.5" customHeight="1" hidden="1">
      <c r="A255" s="653" t="s">
        <v>229</v>
      </c>
      <c r="B255" s="101"/>
      <c r="C255" s="94"/>
      <c r="D255" s="92"/>
      <c r="E255" s="93"/>
      <c r="F255" s="94"/>
      <c r="G255" s="92"/>
      <c r="H255" s="93"/>
      <c r="I255" s="94"/>
      <c r="J255" s="92"/>
      <c r="K255" s="93"/>
    </row>
    <row r="256" spans="1:11" ht="19.5" customHeight="1" hidden="1">
      <c r="A256" s="654"/>
      <c r="B256" s="105"/>
      <c r="C256" s="114"/>
      <c r="D256" s="115"/>
      <c r="E256" s="116"/>
      <c r="F256" s="114"/>
      <c r="G256" s="115"/>
      <c r="H256" s="116"/>
      <c r="I256" s="114"/>
      <c r="J256" s="115"/>
      <c r="K256" s="116"/>
    </row>
    <row r="257" spans="1:11" ht="19.5" customHeight="1" hidden="1">
      <c r="A257" s="654"/>
      <c r="B257" s="105"/>
      <c r="C257" s="114"/>
      <c r="D257" s="115"/>
      <c r="E257" s="116"/>
      <c r="F257" s="114"/>
      <c r="G257" s="115"/>
      <c r="H257" s="116"/>
      <c r="I257" s="114"/>
      <c r="J257" s="115"/>
      <c r="K257" s="116"/>
    </row>
    <row r="258" spans="1:11" ht="19.5" customHeight="1" hidden="1">
      <c r="A258" s="654"/>
      <c r="B258" s="105"/>
      <c r="C258" s="97"/>
      <c r="D258" s="95"/>
      <c r="E258" s="96"/>
      <c r="F258" s="97"/>
      <c r="G258" s="95"/>
      <c r="H258" s="96"/>
      <c r="I258" s="97"/>
      <c r="J258" s="95"/>
      <c r="K258" s="96"/>
    </row>
    <row r="259" spans="1:11" ht="19.5" customHeight="1" hidden="1">
      <c r="A259" s="654"/>
      <c r="B259" s="103"/>
      <c r="C259" s="98"/>
      <c r="D259" s="99"/>
      <c r="E259" s="100"/>
      <c r="F259" s="97"/>
      <c r="G259" s="95"/>
      <c r="H259" s="96"/>
      <c r="I259" s="97"/>
      <c r="J259" s="95"/>
      <c r="K259" s="96"/>
    </row>
    <row r="260" spans="1:11" ht="19.5" customHeight="1" hidden="1">
      <c r="A260" s="655"/>
      <c r="B260" s="81" t="s">
        <v>192</v>
      </c>
      <c r="C260" s="106">
        <f>SUM(C255:C259)</f>
        <v>0</v>
      </c>
      <c r="D260" s="107"/>
      <c r="E260" s="111">
        <f>SUM(E255:E259)</f>
        <v>0</v>
      </c>
      <c r="F260" s="106">
        <f>SUM(F255:F259)</f>
        <v>0</v>
      </c>
      <c r="G260" s="107"/>
      <c r="H260" s="111">
        <f>SUM(H255:H259)</f>
        <v>0</v>
      </c>
      <c r="I260" s="106">
        <f>SUM(I255:I259)</f>
        <v>0</v>
      </c>
      <c r="J260" s="107"/>
      <c r="K260" s="111">
        <f>SUM(K255:K259)</f>
        <v>0</v>
      </c>
    </row>
    <row r="261" spans="1:11" ht="19.5" customHeight="1" hidden="1">
      <c r="A261" s="25"/>
      <c r="B261" s="26"/>
      <c r="C261" s="27"/>
      <c r="D261" s="27"/>
      <c r="E261" s="27"/>
      <c r="F261" s="27"/>
      <c r="G261" s="27"/>
      <c r="H261" s="27"/>
      <c r="I261" s="27"/>
      <c r="J261" s="27"/>
      <c r="K261" s="28"/>
    </row>
    <row r="262" spans="1:11" ht="19.5" customHeight="1" hidden="1">
      <c r="A262" s="653" t="s">
        <v>230</v>
      </c>
      <c r="B262" s="101"/>
      <c r="C262" s="94"/>
      <c r="D262" s="92"/>
      <c r="E262" s="93"/>
      <c r="F262" s="94"/>
      <c r="G262" s="92"/>
      <c r="H262" s="93"/>
      <c r="I262" s="94"/>
      <c r="J262" s="92"/>
      <c r="K262" s="93"/>
    </row>
    <row r="263" spans="1:11" ht="19.5" customHeight="1" hidden="1">
      <c r="A263" s="654"/>
      <c r="B263" s="105"/>
      <c r="C263" s="114"/>
      <c r="D263" s="115"/>
      <c r="E263" s="116"/>
      <c r="F263" s="114"/>
      <c r="G263" s="115"/>
      <c r="H263" s="116"/>
      <c r="I263" s="114"/>
      <c r="J263" s="115"/>
      <c r="K263" s="116"/>
    </row>
    <row r="264" spans="1:11" ht="19.5" customHeight="1" hidden="1">
      <c r="A264" s="654"/>
      <c r="B264" s="105"/>
      <c r="C264" s="114"/>
      <c r="D264" s="115"/>
      <c r="E264" s="116"/>
      <c r="F264" s="114"/>
      <c r="G264" s="115"/>
      <c r="H264" s="116"/>
      <c r="I264" s="114"/>
      <c r="J264" s="115"/>
      <c r="K264" s="116"/>
    </row>
    <row r="265" spans="1:11" ht="19.5" customHeight="1" hidden="1">
      <c r="A265" s="654"/>
      <c r="B265" s="102"/>
      <c r="C265" s="97"/>
      <c r="D265" s="95"/>
      <c r="E265" s="96"/>
      <c r="F265" s="97"/>
      <c r="G265" s="95"/>
      <c r="H265" s="96"/>
      <c r="I265" s="97"/>
      <c r="J265" s="95"/>
      <c r="K265" s="96"/>
    </row>
    <row r="266" spans="1:11" ht="19.5" customHeight="1" hidden="1">
      <c r="A266" s="654"/>
      <c r="B266" s="103"/>
      <c r="C266" s="98"/>
      <c r="D266" s="99"/>
      <c r="E266" s="100"/>
      <c r="F266" s="97"/>
      <c r="G266" s="95"/>
      <c r="H266" s="96"/>
      <c r="I266" s="97"/>
      <c r="J266" s="95"/>
      <c r="K266" s="96"/>
    </row>
    <row r="267" spans="1:11" ht="19.5" customHeight="1" hidden="1">
      <c r="A267" s="655"/>
      <c r="B267" s="81" t="s">
        <v>192</v>
      </c>
      <c r="C267" s="106">
        <f>SUM(C262:C266)</f>
        <v>0</v>
      </c>
      <c r="D267" s="107"/>
      <c r="E267" s="111">
        <f>SUM(E262:E266)</f>
        <v>0</v>
      </c>
      <c r="F267" s="106">
        <f>SUM(F262:F266)</f>
        <v>0</v>
      </c>
      <c r="G267" s="107"/>
      <c r="H267" s="111">
        <f>SUM(H262:H266)</f>
        <v>0</v>
      </c>
      <c r="I267" s="106">
        <f>SUM(I262:I266)</f>
        <v>0</v>
      </c>
      <c r="J267" s="107"/>
      <c r="K267" s="111">
        <f>SUM(K262:K266)</f>
        <v>0</v>
      </c>
    </row>
    <row r="268" spans="1:11" ht="19.5" customHeight="1" thickBot="1">
      <c r="A268" s="25"/>
      <c r="B268" s="26"/>
      <c r="C268" s="27"/>
      <c r="D268" s="27"/>
      <c r="E268" s="27"/>
      <c r="F268" s="27"/>
      <c r="G268" s="27"/>
      <c r="H268" s="27"/>
      <c r="I268" s="27"/>
      <c r="J268" s="27"/>
      <c r="K268" s="28"/>
    </row>
    <row r="269" spans="1:11" ht="19.5" customHeight="1" thickBot="1">
      <c r="A269" s="662" t="s">
        <v>24</v>
      </c>
      <c r="B269" s="663"/>
      <c r="C269" s="330">
        <f>C229+C237+C245+C253+C260+C267</f>
        <v>0</v>
      </c>
      <c r="D269" s="331"/>
      <c r="E269" s="333">
        <f>E229+E237+E245+E253+E260+E267</f>
        <v>0</v>
      </c>
      <c r="F269" s="330">
        <f>F229+F237+F245+F253+F260+F267</f>
        <v>0</v>
      </c>
      <c r="G269" s="331"/>
      <c r="H269" s="333">
        <f>H229+H237+H245+H253+H260+H267</f>
        <v>0</v>
      </c>
      <c r="I269" s="330">
        <f>I229+I237+I245+I253+I260+I267</f>
        <v>0</v>
      </c>
      <c r="J269" s="331"/>
      <c r="K269" s="333">
        <f>K229+K237+K245+K253+K260+K267</f>
        <v>0</v>
      </c>
    </row>
    <row r="270" spans="1:11" ht="19.5" customHeight="1" thickBot="1">
      <c r="A270" s="25"/>
      <c r="B270" s="26"/>
      <c r="C270" s="27"/>
      <c r="D270" s="27"/>
      <c r="E270" s="27"/>
      <c r="F270" s="27"/>
      <c r="G270" s="27"/>
      <c r="H270" s="27"/>
      <c r="I270" s="27"/>
      <c r="J270" s="27"/>
      <c r="K270" s="28"/>
    </row>
    <row r="271" spans="1:11" ht="19.5" customHeight="1">
      <c r="A271" s="664" t="s">
        <v>180</v>
      </c>
      <c r="B271" s="665"/>
      <c r="C271" s="665"/>
      <c r="D271" s="665"/>
      <c r="E271" s="665"/>
      <c r="F271" s="665"/>
      <c r="G271" s="665"/>
      <c r="H271" s="665"/>
      <c r="I271" s="665"/>
      <c r="J271" s="665"/>
      <c r="K271" s="666"/>
    </row>
    <row r="272" spans="1:11" ht="19.5" customHeight="1" hidden="1">
      <c r="A272" s="650" t="s">
        <v>49</v>
      </c>
      <c r="B272" s="651"/>
      <c r="C272" s="651"/>
      <c r="D272" s="651"/>
      <c r="E272" s="651"/>
      <c r="F272" s="651"/>
      <c r="G272" s="651"/>
      <c r="H272" s="651"/>
      <c r="I272" s="651"/>
      <c r="J272" s="651"/>
      <c r="K272" s="652"/>
    </row>
    <row r="273" spans="1:11" ht="19.5" customHeight="1" hidden="1">
      <c r="A273" s="653" t="s">
        <v>435</v>
      </c>
      <c r="B273" s="105"/>
      <c r="C273" s="114"/>
      <c r="D273" s="115"/>
      <c r="E273" s="116"/>
      <c r="F273" s="114"/>
      <c r="G273" s="115"/>
      <c r="H273" s="116"/>
      <c r="I273" s="114"/>
      <c r="J273" s="115"/>
      <c r="K273" s="116"/>
    </row>
    <row r="274" spans="1:11" ht="19.5" customHeight="1" hidden="1">
      <c r="A274" s="654"/>
      <c r="B274" s="105"/>
      <c r="C274" s="114"/>
      <c r="D274" s="115"/>
      <c r="E274" s="116"/>
      <c r="F274" s="114"/>
      <c r="G274" s="115"/>
      <c r="H274" s="116"/>
      <c r="I274" s="114"/>
      <c r="J274" s="115"/>
      <c r="K274" s="116"/>
    </row>
    <row r="275" spans="1:11" ht="19.5" customHeight="1" hidden="1">
      <c r="A275" s="654"/>
      <c r="B275" s="105"/>
      <c r="C275" s="114"/>
      <c r="D275" s="115"/>
      <c r="E275" s="116"/>
      <c r="F275" s="114"/>
      <c r="G275" s="115"/>
      <c r="H275" s="116"/>
      <c r="I275" s="114"/>
      <c r="J275" s="115"/>
      <c r="K275" s="116"/>
    </row>
    <row r="276" spans="1:11" ht="19.5" customHeight="1" hidden="1">
      <c r="A276" s="654"/>
      <c r="B276" s="105"/>
      <c r="C276" s="114"/>
      <c r="D276" s="115"/>
      <c r="E276" s="116"/>
      <c r="F276" s="114"/>
      <c r="G276" s="115"/>
      <c r="H276" s="116"/>
      <c r="I276" s="114"/>
      <c r="J276" s="115"/>
      <c r="K276" s="116"/>
    </row>
    <row r="277" spans="1:11" ht="19.5" customHeight="1" hidden="1">
      <c r="A277" s="654"/>
      <c r="B277" s="102"/>
      <c r="C277" s="97"/>
      <c r="D277" s="95"/>
      <c r="E277" s="96"/>
      <c r="F277" s="97"/>
      <c r="G277" s="95"/>
      <c r="H277" s="96"/>
      <c r="I277" s="97"/>
      <c r="J277" s="95"/>
      <c r="K277" s="96"/>
    </row>
    <row r="278" spans="1:11" ht="19.5" customHeight="1" hidden="1">
      <c r="A278" s="655"/>
      <c r="B278" s="81" t="s">
        <v>192</v>
      </c>
      <c r="C278" s="106">
        <f>SUM(C273:C277)</f>
        <v>0</v>
      </c>
      <c r="D278" s="107"/>
      <c r="E278" s="111">
        <f>SUM(E273:E277)</f>
        <v>0</v>
      </c>
      <c r="F278" s="106">
        <f>SUM(F273:F277)</f>
        <v>0</v>
      </c>
      <c r="G278" s="107"/>
      <c r="H278" s="111">
        <f>SUM(H273:H277)</f>
        <v>0</v>
      </c>
      <c r="I278" s="106">
        <f>SUM(I273:I277)</f>
        <v>0</v>
      </c>
      <c r="J278" s="107"/>
      <c r="K278" s="111">
        <f>SUM(K273:K277)</f>
        <v>0</v>
      </c>
    </row>
    <row r="279" spans="1:11" ht="19.5" customHeight="1" hidden="1">
      <c r="A279" s="644" t="s">
        <v>56</v>
      </c>
      <c r="B279" s="645"/>
      <c r="C279" s="108">
        <f>C278</f>
        <v>0</v>
      </c>
      <c r="D279" s="109"/>
      <c r="E279" s="110">
        <f>E278</f>
        <v>0</v>
      </c>
      <c r="F279" s="108">
        <f>F278</f>
        <v>0</v>
      </c>
      <c r="G279" s="109"/>
      <c r="H279" s="110">
        <f>H278</f>
        <v>0</v>
      </c>
      <c r="I279" s="108">
        <f>I278</f>
        <v>0</v>
      </c>
      <c r="J279" s="109"/>
      <c r="K279" s="110">
        <f>K278</f>
        <v>0</v>
      </c>
    </row>
    <row r="280" spans="1:11" ht="19.5" customHeight="1" thickBot="1">
      <c r="A280" s="25"/>
      <c r="B280" s="26"/>
      <c r="C280" s="27"/>
      <c r="D280" s="27"/>
      <c r="E280" s="27"/>
      <c r="F280" s="27"/>
      <c r="G280" s="27"/>
      <c r="H280" s="27"/>
      <c r="I280" s="27"/>
      <c r="J280" s="27"/>
      <c r="K280" s="28"/>
    </row>
    <row r="281" spans="1:11" ht="19.5" customHeight="1" thickBot="1">
      <c r="A281" s="656" t="s">
        <v>59</v>
      </c>
      <c r="B281" s="659"/>
      <c r="C281" s="657"/>
      <c r="D281" s="657"/>
      <c r="E281" s="657"/>
      <c r="F281" s="657"/>
      <c r="G281" s="657"/>
      <c r="H281" s="657"/>
      <c r="I281" s="657"/>
      <c r="J281" s="657"/>
      <c r="K281" s="658"/>
    </row>
    <row r="282" spans="1:11" ht="44.25" customHeight="1" thickBot="1">
      <c r="A282" s="660" t="s">
        <v>57</v>
      </c>
      <c r="B282" s="79"/>
      <c r="C282" s="176"/>
      <c r="D282" s="176"/>
      <c r="E282" s="334"/>
      <c r="F282" s="251"/>
      <c r="G282" s="176"/>
      <c r="H282" s="335"/>
      <c r="I282" s="251"/>
      <c r="J282" s="252"/>
      <c r="K282" s="253"/>
    </row>
    <row r="283" spans="1:11" ht="19.5" customHeight="1" hidden="1">
      <c r="A283" s="661"/>
      <c r="B283" s="79"/>
      <c r="C283" s="176"/>
      <c r="D283" s="176"/>
      <c r="E283" s="334"/>
      <c r="F283" s="336"/>
      <c r="G283" s="115"/>
      <c r="H283" s="337"/>
      <c r="I283" s="338"/>
      <c r="J283" s="339"/>
      <c r="K283" s="340"/>
    </row>
    <row r="284" spans="1:11" ht="19.5" customHeight="1" hidden="1">
      <c r="A284" s="661"/>
      <c r="B284" s="79"/>
      <c r="C284" s="341"/>
      <c r="D284" s="176"/>
      <c r="E284" s="341"/>
      <c r="F284" s="114"/>
      <c r="G284" s="115"/>
      <c r="H284" s="116"/>
      <c r="I284" s="114"/>
      <c r="J284" s="115"/>
      <c r="K284" s="116"/>
    </row>
    <row r="285" spans="1:11" ht="19.5" customHeight="1" hidden="1">
      <c r="A285" s="661"/>
      <c r="B285" s="79"/>
      <c r="C285" s="341"/>
      <c r="D285" s="176"/>
      <c r="E285" s="341"/>
      <c r="F285" s="114"/>
      <c r="G285" s="115"/>
      <c r="H285" s="116"/>
      <c r="I285" s="114"/>
      <c r="J285" s="115"/>
      <c r="K285" s="116"/>
    </row>
    <row r="286" spans="1:11" ht="19.5" customHeight="1" hidden="1">
      <c r="A286" s="661"/>
      <c r="B286" s="79"/>
      <c r="C286" s="341"/>
      <c r="D286" s="176"/>
      <c r="E286" s="341"/>
      <c r="F286" s="114"/>
      <c r="G286" s="115"/>
      <c r="H286" s="116"/>
      <c r="I286" s="114"/>
      <c r="J286" s="115"/>
      <c r="K286" s="116"/>
    </row>
    <row r="287" spans="1:11" ht="19.5" customHeight="1" hidden="1">
      <c r="A287" s="661"/>
      <c r="B287" s="79"/>
      <c r="C287" s="341"/>
      <c r="D287" s="176"/>
      <c r="E287" s="341"/>
      <c r="F287" s="97"/>
      <c r="G287" s="95"/>
      <c r="H287" s="96"/>
      <c r="I287" s="97"/>
      <c r="J287" s="95"/>
      <c r="K287" s="96"/>
    </row>
    <row r="288" spans="1:11" ht="19.5" customHeight="1" thickBot="1">
      <c r="A288" s="661"/>
      <c r="B288" s="51"/>
      <c r="C288" s="341"/>
      <c r="D288" s="176"/>
      <c r="E288" s="341"/>
      <c r="F288" s="125"/>
      <c r="G288" s="126"/>
      <c r="H288" s="127"/>
      <c r="I288" s="125"/>
      <c r="J288" s="126"/>
      <c r="K288" s="127"/>
    </row>
    <row r="289" spans="1:11" ht="19.5" customHeight="1" thickBot="1">
      <c r="A289" s="655"/>
      <c r="B289" s="104" t="s">
        <v>192</v>
      </c>
      <c r="C289" s="106">
        <f>SUM(C282:C288)</f>
        <v>0</v>
      </c>
      <c r="D289" s="107"/>
      <c r="E289" s="111">
        <f>SUM(E282:E288)</f>
        <v>0</v>
      </c>
      <c r="F289" s="106">
        <f>SUM(F282:F288)</f>
        <v>0</v>
      </c>
      <c r="G289" s="107"/>
      <c r="H289" s="111">
        <f>SUM(H282:H288)</f>
        <v>0</v>
      </c>
      <c r="I289" s="106">
        <f>SUM(I282:I288)</f>
        <v>0</v>
      </c>
      <c r="J289" s="107"/>
      <c r="K289" s="111">
        <f>SUM(K282:K288)</f>
        <v>0</v>
      </c>
    </row>
    <row r="290" spans="1:11" ht="19.5" customHeight="1" thickBot="1">
      <c r="A290" s="644" t="s">
        <v>58</v>
      </c>
      <c r="B290" s="645"/>
      <c r="C290" s="108">
        <f>C289</f>
        <v>0</v>
      </c>
      <c r="D290" s="109"/>
      <c r="E290" s="110">
        <f>E289</f>
        <v>0</v>
      </c>
      <c r="F290" s="108">
        <f>F289</f>
        <v>0</v>
      </c>
      <c r="G290" s="109"/>
      <c r="H290" s="110">
        <f>H289</f>
        <v>0</v>
      </c>
      <c r="I290" s="108">
        <f>I289</f>
        <v>0</v>
      </c>
      <c r="J290" s="109"/>
      <c r="K290" s="110">
        <f>K289</f>
        <v>0</v>
      </c>
    </row>
    <row r="291" spans="1:11" ht="19.5" customHeight="1" thickBot="1">
      <c r="A291" s="25"/>
      <c r="B291" s="26"/>
      <c r="C291" s="27"/>
      <c r="D291" s="27"/>
      <c r="E291" s="27"/>
      <c r="F291" s="27"/>
      <c r="G291" s="27"/>
      <c r="H291" s="27"/>
      <c r="I291" s="27"/>
      <c r="J291" s="27"/>
      <c r="K291" s="28"/>
    </row>
    <row r="292" spans="1:11" ht="19.5" customHeight="1" thickBot="1">
      <c r="A292" s="662" t="s">
        <v>48</v>
      </c>
      <c r="B292" s="663"/>
      <c r="C292" s="330">
        <f>C279+C290</f>
        <v>0</v>
      </c>
      <c r="D292" s="331"/>
      <c r="E292" s="332">
        <f>E279+E290</f>
        <v>0</v>
      </c>
      <c r="F292" s="330">
        <f>F279+F290</f>
        <v>0</v>
      </c>
      <c r="G292" s="331"/>
      <c r="H292" s="332">
        <f>H279+H290</f>
        <v>0</v>
      </c>
      <c r="I292" s="330">
        <f>I279+I290</f>
        <v>0</v>
      </c>
      <c r="J292" s="331"/>
      <c r="K292" s="332">
        <f>K279+K290</f>
        <v>0</v>
      </c>
    </row>
    <row r="293" spans="1:11" ht="19.5" customHeight="1" thickBot="1">
      <c r="A293" s="25"/>
      <c r="B293" s="26"/>
      <c r="C293" s="27"/>
      <c r="D293" s="27"/>
      <c r="E293" s="27"/>
      <c r="F293" s="27"/>
      <c r="G293" s="27"/>
      <c r="H293" s="27"/>
      <c r="I293" s="27"/>
      <c r="J293" s="27"/>
      <c r="K293" s="28"/>
    </row>
    <row r="294" spans="1:11" ht="19.5" customHeight="1">
      <c r="A294" s="664" t="s">
        <v>108</v>
      </c>
      <c r="B294" s="665"/>
      <c r="C294" s="665"/>
      <c r="D294" s="665"/>
      <c r="E294" s="665"/>
      <c r="F294" s="665"/>
      <c r="G294" s="665"/>
      <c r="H294" s="665"/>
      <c r="I294" s="665"/>
      <c r="J294" s="665"/>
      <c r="K294" s="666"/>
    </row>
    <row r="295" spans="1:11" ht="19.5" customHeight="1" thickBot="1">
      <c r="A295" s="650" t="s">
        <v>20</v>
      </c>
      <c r="B295" s="651"/>
      <c r="C295" s="651"/>
      <c r="D295" s="651"/>
      <c r="E295" s="651"/>
      <c r="F295" s="651"/>
      <c r="G295" s="651"/>
      <c r="H295" s="651"/>
      <c r="I295" s="651"/>
      <c r="J295" s="651"/>
      <c r="K295" s="652"/>
    </row>
    <row r="296" spans="1:11" ht="19.5" customHeight="1">
      <c r="A296" s="653" t="s">
        <v>238</v>
      </c>
      <c r="B296" s="101"/>
      <c r="C296" s="250"/>
      <c r="D296" s="92"/>
      <c r="E296" s="93"/>
      <c r="F296" s="250"/>
      <c r="G296" s="92"/>
      <c r="H296" s="93"/>
      <c r="I296" s="250"/>
      <c r="J296" s="92"/>
      <c r="K296" s="93"/>
    </row>
    <row r="297" spans="1:11" ht="19.5" customHeight="1" hidden="1">
      <c r="A297" s="654"/>
      <c r="B297" s="105"/>
      <c r="C297" s="114"/>
      <c r="D297" s="115"/>
      <c r="E297" s="116"/>
      <c r="F297" s="114"/>
      <c r="G297" s="115"/>
      <c r="H297" s="116"/>
      <c r="I297" s="114"/>
      <c r="J297" s="115"/>
      <c r="K297" s="116"/>
    </row>
    <row r="298" spans="1:11" ht="19.5" customHeight="1" hidden="1">
      <c r="A298" s="654"/>
      <c r="B298" s="105"/>
      <c r="C298" s="114"/>
      <c r="D298" s="115"/>
      <c r="E298" s="116"/>
      <c r="F298" s="114"/>
      <c r="G298" s="115"/>
      <c r="H298" s="116"/>
      <c r="I298" s="114"/>
      <c r="J298" s="115"/>
      <c r="K298" s="116"/>
    </row>
    <row r="299" spans="1:11" ht="19.5" customHeight="1" thickBot="1">
      <c r="A299" s="654"/>
      <c r="B299" s="103"/>
      <c r="C299" s="98"/>
      <c r="D299" s="99"/>
      <c r="E299" s="100"/>
      <c r="F299" s="97"/>
      <c r="G299" s="95"/>
      <c r="H299" s="96"/>
      <c r="I299" s="97"/>
      <c r="J299" s="95"/>
      <c r="K299" s="96"/>
    </row>
    <row r="300" spans="1:11" ht="19.5" customHeight="1" thickBot="1">
      <c r="A300" s="655"/>
      <c r="B300" s="81" t="s">
        <v>192</v>
      </c>
      <c r="C300" s="106">
        <f>SUM(C296:C299)</f>
        <v>0</v>
      </c>
      <c r="D300" s="107"/>
      <c r="E300" s="111">
        <f>SUM(E296:E299)</f>
        <v>0</v>
      </c>
      <c r="F300" s="106">
        <f>SUM(F296:F299)</f>
        <v>0</v>
      </c>
      <c r="G300" s="107"/>
      <c r="H300" s="111">
        <f>SUM(H296:H299)</f>
        <v>0</v>
      </c>
      <c r="I300" s="106">
        <f>SUM(I296:I299)</f>
        <v>0</v>
      </c>
      <c r="J300" s="107"/>
      <c r="K300" s="111">
        <f>SUM(K296:K299)</f>
        <v>0</v>
      </c>
    </row>
    <row r="301" spans="1:11" ht="19.5" customHeight="1" thickBot="1">
      <c r="A301" s="25"/>
      <c r="B301" s="26"/>
      <c r="C301" s="27"/>
      <c r="D301" s="27"/>
      <c r="E301" s="27"/>
      <c r="F301" s="27"/>
      <c r="G301" s="27"/>
      <c r="H301" s="27"/>
      <c r="I301" s="27"/>
      <c r="J301" s="27"/>
      <c r="K301" s="28"/>
    </row>
    <row r="302" spans="1:11" ht="19.5" customHeight="1" thickBot="1">
      <c r="A302" s="653" t="s">
        <v>239</v>
      </c>
      <c r="B302" s="101"/>
      <c r="C302" s="250"/>
      <c r="D302" s="92"/>
      <c r="E302" s="93"/>
      <c r="F302" s="250"/>
      <c r="G302" s="92"/>
      <c r="H302" s="93"/>
      <c r="I302" s="250"/>
      <c r="J302" s="92"/>
      <c r="K302" s="93"/>
    </row>
    <row r="303" spans="1:11" ht="19.5" customHeight="1" hidden="1">
      <c r="A303" s="654"/>
      <c r="B303" s="105"/>
      <c r="C303" s="114"/>
      <c r="D303" s="115"/>
      <c r="E303" s="116"/>
      <c r="F303" s="114"/>
      <c r="G303" s="115"/>
      <c r="H303" s="116"/>
      <c r="I303" s="114"/>
      <c r="J303" s="115"/>
      <c r="K303" s="116"/>
    </row>
    <row r="304" spans="1:11" ht="19.5" customHeight="1" hidden="1">
      <c r="A304" s="654"/>
      <c r="B304" s="102"/>
      <c r="C304" s="97"/>
      <c r="D304" s="95"/>
      <c r="E304" s="96"/>
      <c r="F304" s="97"/>
      <c r="G304" s="95"/>
      <c r="H304" s="96"/>
      <c r="I304" s="97"/>
      <c r="J304" s="95"/>
      <c r="K304" s="96"/>
    </row>
    <row r="305" spans="1:11" ht="19.5" customHeight="1" hidden="1">
      <c r="A305" s="654"/>
      <c r="B305" s="103"/>
      <c r="C305" s="98"/>
      <c r="D305" s="99"/>
      <c r="E305" s="100"/>
      <c r="F305" s="97"/>
      <c r="G305" s="95"/>
      <c r="H305" s="96"/>
      <c r="I305" s="97"/>
      <c r="J305" s="95"/>
      <c r="K305" s="96"/>
    </row>
    <row r="306" spans="1:11" ht="19.5" customHeight="1" thickBot="1">
      <c r="A306" s="655"/>
      <c r="B306" s="81" t="s">
        <v>192</v>
      </c>
      <c r="C306" s="106">
        <f>SUM(C302:C305)</f>
        <v>0</v>
      </c>
      <c r="D306" s="107"/>
      <c r="E306" s="111">
        <f>SUM(E302:E305)</f>
        <v>0</v>
      </c>
      <c r="F306" s="106">
        <f>SUM(F302:F305)</f>
        <v>0</v>
      </c>
      <c r="G306" s="107"/>
      <c r="H306" s="111">
        <f>SUM(H302:H305)</f>
        <v>0</v>
      </c>
      <c r="I306" s="106">
        <f>SUM(I302:I305)</f>
        <v>0</v>
      </c>
      <c r="J306" s="107"/>
      <c r="K306" s="111">
        <f>SUM(K302:K305)</f>
        <v>0</v>
      </c>
    </row>
    <row r="307" spans="1:11" ht="19.5" customHeight="1" thickBot="1">
      <c r="A307" s="644" t="s">
        <v>21</v>
      </c>
      <c r="B307" s="645"/>
      <c r="C307" s="108">
        <f>C300+C306</f>
        <v>0</v>
      </c>
      <c r="D307" s="109"/>
      <c r="E307" s="110">
        <f>E300+E306</f>
        <v>0</v>
      </c>
      <c r="F307" s="108">
        <f>F300+F306</f>
        <v>0</v>
      </c>
      <c r="G307" s="109"/>
      <c r="H307" s="110">
        <f>H300+H306</f>
        <v>0</v>
      </c>
      <c r="I307" s="108">
        <f>I300+I306</f>
        <v>0</v>
      </c>
      <c r="J307" s="109"/>
      <c r="K307" s="110">
        <f>K300+K306</f>
        <v>0</v>
      </c>
    </row>
    <row r="308" spans="1:11" ht="19.5" customHeight="1" thickBot="1">
      <c r="A308" s="25"/>
      <c r="B308" s="26"/>
      <c r="C308" s="27"/>
      <c r="D308" s="27"/>
      <c r="E308" s="27"/>
      <c r="F308" s="27"/>
      <c r="G308" s="27"/>
      <c r="H308" s="27"/>
      <c r="I308" s="27"/>
      <c r="J308" s="27"/>
      <c r="K308" s="28"/>
    </row>
    <row r="309" spans="1:11" ht="19.5" customHeight="1" thickBot="1">
      <c r="A309" s="656" t="s">
        <v>23</v>
      </c>
      <c r="B309" s="657"/>
      <c r="C309" s="657"/>
      <c r="D309" s="657"/>
      <c r="E309" s="657"/>
      <c r="F309" s="657"/>
      <c r="G309" s="657"/>
      <c r="H309" s="657"/>
      <c r="I309" s="657"/>
      <c r="J309" s="657"/>
      <c r="K309" s="658"/>
    </row>
    <row r="310" spans="1:11" ht="19.5" customHeight="1" thickBot="1">
      <c r="A310" s="653" t="s">
        <v>231</v>
      </c>
      <c r="B310" s="101" t="s">
        <v>416</v>
      </c>
      <c r="C310" s="250"/>
      <c r="D310" s="92"/>
      <c r="E310" s="93"/>
      <c r="F310" s="94"/>
      <c r="G310" s="92"/>
      <c r="H310" s="93"/>
      <c r="I310" s="94"/>
      <c r="J310" s="92"/>
      <c r="K310" s="93"/>
    </row>
    <row r="311" spans="1:11" ht="19.5" customHeight="1" hidden="1">
      <c r="A311" s="654"/>
      <c r="B311" s="105"/>
      <c r="C311" s="114"/>
      <c r="D311" s="115"/>
      <c r="E311" s="116"/>
      <c r="F311" s="114"/>
      <c r="G311" s="115"/>
      <c r="H311" s="116"/>
      <c r="I311" s="114"/>
      <c r="J311" s="115"/>
      <c r="K311" s="116"/>
    </row>
    <row r="312" spans="1:11" ht="19.5" customHeight="1" hidden="1">
      <c r="A312" s="654"/>
      <c r="B312" s="102"/>
      <c r="C312" s="97"/>
      <c r="D312" s="95"/>
      <c r="E312" s="96"/>
      <c r="F312" s="97"/>
      <c r="G312" s="95"/>
      <c r="H312" s="96"/>
      <c r="I312" s="97"/>
      <c r="J312" s="95"/>
      <c r="K312" s="96"/>
    </row>
    <row r="313" spans="1:11" ht="19.5" customHeight="1" hidden="1">
      <c r="A313" s="654"/>
      <c r="B313" s="103"/>
      <c r="C313" s="98"/>
      <c r="D313" s="99"/>
      <c r="E313" s="100"/>
      <c r="F313" s="97"/>
      <c r="G313" s="95"/>
      <c r="H313" s="96"/>
      <c r="I313" s="97"/>
      <c r="J313" s="95"/>
      <c r="K313" s="96"/>
    </row>
    <row r="314" spans="1:11" ht="19.5" customHeight="1" thickBot="1">
      <c r="A314" s="655"/>
      <c r="B314" s="81"/>
      <c r="C314" s="106">
        <f>SUM(C310:C313)</f>
        <v>0</v>
      </c>
      <c r="D314" s="107"/>
      <c r="E314" s="111">
        <f>SUM(E310:E313)</f>
        <v>0</v>
      </c>
      <c r="F314" s="106">
        <f>SUM(F310:F313)</f>
        <v>0</v>
      </c>
      <c r="G314" s="107"/>
      <c r="H314" s="111">
        <f>SUM(H310:H313)</f>
        <v>0</v>
      </c>
      <c r="I314" s="106">
        <f>SUM(I310:I313)</f>
        <v>0</v>
      </c>
      <c r="J314" s="107"/>
      <c r="K314" s="111">
        <f>SUM(K310:K313)</f>
        <v>0</v>
      </c>
    </row>
    <row r="315" spans="1:11" ht="19.5" customHeight="1" thickBot="1">
      <c r="A315" s="644" t="s">
        <v>22</v>
      </c>
      <c r="B315" s="645"/>
      <c r="C315" s="108">
        <f>C314</f>
        <v>0</v>
      </c>
      <c r="D315" s="109"/>
      <c r="E315" s="110">
        <f>E314</f>
        <v>0</v>
      </c>
      <c r="F315" s="108">
        <f>F314</f>
        <v>0</v>
      </c>
      <c r="G315" s="109"/>
      <c r="H315" s="110">
        <f>H314</f>
        <v>0</v>
      </c>
      <c r="I315" s="108">
        <f>I314</f>
        <v>0</v>
      </c>
      <c r="J315" s="109"/>
      <c r="K315" s="110">
        <f>K314</f>
        <v>0</v>
      </c>
    </row>
    <row r="316" spans="1:11" ht="19.5" customHeight="1" thickBot="1">
      <c r="A316" s="25"/>
      <c r="B316" s="26"/>
      <c r="C316" s="27"/>
      <c r="D316" s="27"/>
      <c r="E316" s="27"/>
      <c r="F316" s="27"/>
      <c r="G316" s="27"/>
      <c r="H316" s="27"/>
      <c r="I316" s="27"/>
      <c r="J316" s="27"/>
      <c r="K316" s="28"/>
    </row>
    <row r="317" spans="1:11" ht="19.5" customHeight="1" thickBot="1">
      <c r="A317" s="646" t="s">
        <v>109</v>
      </c>
      <c r="B317" s="647"/>
      <c r="C317" s="342">
        <f>C307+C315</f>
        <v>0</v>
      </c>
      <c r="D317" s="343"/>
      <c r="E317" s="344">
        <f>E307+E315</f>
        <v>0</v>
      </c>
      <c r="F317" s="342">
        <f>F307+F315</f>
        <v>0</v>
      </c>
      <c r="G317" s="343"/>
      <c r="H317" s="344">
        <f>H307+H315</f>
        <v>0</v>
      </c>
      <c r="I317" s="342">
        <f>I307+I315</f>
        <v>0</v>
      </c>
      <c r="J317" s="343"/>
      <c r="K317" s="344">
        <f>K307+K315</f>
        <v>0</v>
      </c>
    </row>
    <row r="318" spans="1:11" ht="19.5" customHeight="1" thickBot="1">
      <c r="A318" s="345"/>
      <c r="B318" s="346"/>
      <c r="C318" s="347"/>
      <c r="D318" s="347"/>
      <c r="E318" s="347"/>
      <c r="F318" s="347"/>
      <c r="G318" s="347"/>
      <c r="H318" s="347"/>
      <c r="I318" s="347"/>
      <c r="J318" s="347"/>
      <c r="K318" s="348"/>
    </row>
    <row r="319" spans="1:11" ht="19.5" customHeight="1" thickBot="1">
      <c r="A319" s="648" t="s">
        <v>34</v>
      </c>
      <c r="B319" s="649"/>
      <c r="C319" s="349">
        <f>C152+C221+C269+C292+C317</f>
        <v>0</v>
      </c>
      <c r="D319" s="350"/>
      <c r="E319" s="351">
        <f>E152+E221+E269+E292+E317</f>
        <v>0</v>
      </c>
      <c r="F319" s="349">
        <f>F152+F221+F269+F292+F317</f>
        <v>0</v>
      </c>
      <c r="G319" s="350"/>
      <c r="H319" s="351">
        <f>H152+H221+H269+H292+H317</f>
        <v>0</v>
      </c>
      <c r="I319" s="349">
        <f>I152+I221+I269+I292+I317</f>
        <v>0</v>
      </c>
      <c r="J319" s="350"/>
      <c r="K319" s="351">
        <f>K152+K221+K269+K292+K317</f>
        <v>0</v>
      </c>
    </row>
    <row r="320" spans="1:11" ht="19.5" customHeight="1">
      <c r="A320" s="352"/>
      <c r="B320" s="352"/>
      <c r="C320" s="353"/>
      <c r="D320" s="353"/>
      <c r="E320" s="353"/>
      <c r="F320" s="353"/>
      <c r="G320" s="353"/>
      <c r="H320" s="353"/>
      <c r="I320" s="353"/>
      <c r="J320" s="353"/>
      <c r="K320" s="353"/>
    </row>
    <row r="321" spans="1:11" ht="19.5" customHeight="1">
      <c r="A321" s="720" t="s">
        <v>599</v>
      </c>
      <c r="B321" s="720"/>
      <c r="C321" s="353"/>
      <c r="D321" s="353"/>
      <c r="E321" s="353"/>
      <c r="F321" s="353"/>
      <c r="G321" s="353"/>
      <c r="H321" s="353"/>
      <c r="I321" s="353"/>
      <c r="J321" s="353"/>
      <c r="K321" s="353"/>
    </row>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sheetData>
  <sheetProtection/>
  <mergeCells count="98">
    <mergeCell ref="A321:B321"/>
    <mergeCell ref="A4:K4"/>
    <mergeCell ref="H6:K6"/>
    <mergeCell ref="A7:B7"/>
    <mergeCell ref="C7:K7"/>
    <mergeCell ref="A8:B8"/>
    <mergeCell ref="C8:K8"/>
    <mergeCell ref="C9:K9"/>
    <mergeCell ref="C10:K10"/>
    <mergeCell ref="C11:K11"/>
    <mergeCell ref="C12:K12"/>
    <mergeCell ref="C13:K13"/>
    <mergeCell ref="C14:K14"/>
    <mergeCell ref="C15:K15"/>
    <mergeCell ref="C16:K16"/>
    <mergeCell ref="C17:K17"/>
    <mergeCell ref="F23:G23"/>
    <mergeCell ref="H23:H24"/>
    <mergeCell ref="C18:K18"/>
    <mergeCell ref="A19:K19"/>
    <mergeCell ref="A20:K20"/>
    <mergeCell ref="A21:K21"/>
    <mergeCell ref="A22:B22"/>
    <mergeCell ref="C22:E22"/>
    <mergeCell ref="F22:H22"/>
    <mergeCell ref="I22:K22"/>
    <mergeCell ref="I23:J23"/>
    <mergeCell ref="K23:K24"/>
    <mergeCell ref="A25:A30"/>
    <mergeCell ref="A31:B31"/>
    <mergeCell ref="A33:K33"/>
    <mergeCell ref="A34:A39"/>
    <mergeCell ref="A23:A24"/>
    <mergeCell ref="B23:B24"/>
    <mergeCell ref="C23:D23"/>
    <mergeCell ref="E23:E24"/>
    <mergeCell ref="A41:A46"/>
    <mergeCell ref="A48:A90"/>
    <mergeCell ref="A92:A96"/>
    <mergeCell ref="A97:B97"/>
    <mergeCell ref="A99:K99"/>
    <mergeCell ref="A100:A105"/>
    <mergeCell ref="A107:A112"/>
    <mergeCell ref="A113:B113"/>
    <mergeCell ref="A115:K115"/>
    <mergeCell ref="A116:A121"/>
    <mergeCell ref="A123:A128"/>
    <mergeCell ref="A130:A135"/>
    <mergeCell ref="A137:A142"/>
    <mergeCell ref="A144:A149"/>
    <mergeCell ref="A150:B150"/>
    <mergeCell ref="A152:B152"/>
    <mergeCell ref="A154:K154"/>
    <mergeCell ref="A155:K155"/>
    <mergeCell ref="A156:A161"/>
    <mergeCell ref="A163:A168"/>
    <mergeCell ref="A170:A175"/>
    <mergeCell ref="A177:A182"/>
    <mergeCell ref="A183:B183"/>
    <mergeCell ref="A185:K185"/>
    <mergeCell ref="A186:A191"/>
    <mergeCell ref="A192:B192"/>
    <mergeCell ref="A194:K194"/>
    <mergeCell ref="A195:A200"/>
    <mergeCell ref="A201:B201"/>
    <mergeCell ref="A203:K203"/>
    <mergeCell ref="A204:A209"/>
    <mergeCell ref="A210:B210"/>
    <mergeCell ref="A212:K212"/>
    <mergeCell ref="A213:A218"/>
    <mergeCell ref="A219:B219"/>
    <mergeCell ref="A221:B221"/>
    <mergeCell ref="A223:K223"/>
    <mergeCell ref="A224:A229"/>
    <mergeCell ref="A231:A237"/>
    <mergeCell ref="A239:A245"/>
    <mergeCell ref="A247:A253"/>
    <mergeCell ref="A255:A260"/>
    <mergeCell ref="A262:A267"/>
    <mergeCell ref="A269:B269"/>
    <mergeCell ref="A271:K271"/>
    <mergeCell ref="A272:K272"/>
    <mergeCell ref="A273:A278"/>
    <mergeCell ref="A279:B279"/>
    <mergeCell ref="A281:K281"/>
    <mergeCell ref="A282:A289"/>
    <mergeCell ref="A290:B290"/>
    <mergeCell ref="A292:B292"/>
    <mergeCell ref="A294:K294"/>
    <mergeCell ref="A315:B315"/>
    <mergeCell ref="A317:B317"/>
    <mergeCell ref="A319:B319"/>
    <mergeCell ref="A295:K295"/>
    <mergeCell ref="A296:A300"/>
    <mergeCell ref="A302:A306"/>
    <mergeCell ref="A307:B307"/>
    <mergeCell ref="A309:K309"/>
    <mergeCell ref="A310:A3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AK16"/>
  <sheetViews>
    <sheetView zoomScalePageLayoutView="0" workbookViewId="0" topLeftCell="A1">
      <selection activeCell="A15" sqref="A15:E18"/>
    </sheetView>
  </sheetViews>
  <sheetFormatPr defaultColWidth="9.140625" defaultRowHeight="12.75"/>
  <cols>
    <col min="1" max="1" width="38.8515625" style="64" customWidth="1"/>
    <col min="2" max="2" width="10.140625" style="64" customWidth="1"/>
    <col min="3" max="3" width="13.00390625" style="64" customWidth="1"/>
    <col min="4" max="4" width="15.8515625" style="64" customWidth="1"/>
    <col min="5" max="10" width="13.00390625" style="64" customWidth="1"/>
    <col min="11" max="16384" width="9.140625" style="64" customWidth="1"/>
  </cols>
  <sheetData>
    <row r="2" spans="1:10" s="88" customFormat="1" ht="22.5" customHeight="1">
      <c r="A2" s="712" t="s">
        <v>600</v>
      </c>
      <c r="B2" s="721"/>
      <c r="C2" s="721"/>
      <c r="D2" s="721"/>
      <c r="E2" s="721"/>
      <c r="F2" s="721"/>
      <c r="G2" s="721"/>
      <c r="H2" s="721"/>
      <c r="I2" s="721"/>
      <c r="J2" s="721"/>
    </row>
    <row r="3" ht="12.75" customHeight="1"/>
    <row r="4" spans="1:37" s="52" customFormat="1" ht="21.75" customHeight="1" thickBot="1">
      <c r="A4" s="66" t="s">
        <v>155</v>
      </c>
      <c r="B4" s="66"/>
      <c r="C4" s="67"/>
      <c r="D4" s="66"/>
      <c r="E4" s="67"/>
      <c r="F4" s="68"/>
      <c r="G4" s="68"/>
      <c r="H4" s="722" t="s">
        <v>575</v>
      </c>
      <c r="I4" s="723"/>
      <c r="J4" s="723"/>
      <c r="K4" s="70"/>
      <c r="L4" s="68"/>
      <c r="M4" s="68"/>
      <c r="N4" s="70"/>
      <c r="O4" s="70"/>
      <c r="P4" s="70"/>
      <c r="Q4" s="68"/>
      <c r="R4" s="68"/>
      <c r="S4" s="70"/>
      <c r="T4" s="70"/>
      <c r="U4" s="66"/>
      <c r="V4" s="66"/>
      <c r="W4" s="66"/>
      <c r="X4" s="66"/>
      <c r="Y4" s="66"/>
      <c r="Z4" s="66"/>
      <c r="AA4" s="66"/>
      <c r="AB4" s="66"/>
      <c r="AC4" s="66"/>
      <c r="AD4" s="66"/>
      <c r="AE4" s="66"/>
      <c r="AF4" s="66"/>
      <c r="AG4" s="66"/>
      <c r="AH4" s="66"/>
      <c r="AI4" s="66"/>
      <c r="AJ4" s="66"/>
      <c r="AK4" s="66"/>
    </row>
    <row r="5" spans="1:10" ht="40.5" customHeight="1" thickBot="1">
      <c r="A5" s="724" t="s">
        <v>39</v>
      </c>
      <c r="B5" s="724" t="s">
        <v>35</v>
      </c>
      <c r="C5" s="724" t="s">
        <v>191</v>
      </c>
      <c r="D5" s="724" t="s">
        <v>572</v>
      </c>
      <c r="E5" s="727" t="s">
        <v>573</v>
      </c>
      <c r="F5" s="728"/>
      <c r="G5" s="728"/>
      <c r="H5" s="729"/>
      <c r="I5" s="724" t="s">
        <v>419</v>
      </c>
      <c r="J5" s="724" t="s">
        <v>574</v>
      </c>
    </row>
    <row r="6" spans="1:10" ht="40.5" customHeight="1" thickBot="1">
      <c r="A6" s="725"/>
      <c r="B6" s="725"/>
      <c r="C6" s="725"/>
      <c r="D6" s="726"/>
      <c r="E6" s="87" t="s">
        <v>36</v>
      </c>
      <c r="F6" s="87" t="s">
        <v>37</v>
      </c>
      <c r="G6" s="87" t="s">
        <v>38</v>
      </c>
      <c r="H6" s="87" t="s">
        <v>192</v>
      </c>
      <c r="I6" s="730"/>
      <c r="J6" s="730"/>
    </row>
    <row r="7" spans="1:10" s="69" customFormat="1" ht="30" customHeight="1">
      <c r="A7" s="259" t="s">
        <v>594</v>
      </c>
      <c r="B7" s="260"/>
      <c r="C7" s="261"/>
      <c r="D7" s="261"/>
      <c r="E7" s="261"/>
      <c r="F7" s="261"/>
      <c r="G7" s="261"/>
      <c r="H7" s="261"/>
      <c r="I7" s="261"/>
      <c r="J7" s="261"/>
    </row>
    <row r="8" spans="1:10" s="69" customFormat="1" ht="30" customHeight="1">
      <c r="A8" s="259" t="s">
        <v>606</v>
      </c>
      <c r="B8" s="260"/>
      <c r="C8" s="261"/>
      <c r="D8" s="261"/>
      <c r="E8" s="261"/>
      <c r="F8" s="261"/>
      <c r="G8" s="261"/>
      <c r="H8" s="261"/>
      <c r="I8" s="261"/>
      <c r="J8" s="261"/>
    </row>
    <row r="9" spans="1:10" s="69" customFormat="1" ht="21.75" customHeight="1">
      <c r="A9" s="259" t="s">
        <v>607</v>
      </c>
      <c r="B9" s="260"/>
      <c r="C9" s="261"/>
      <c r="D9" s="261">
        <v>1000</v>
      </c>
      <c r="E9" s="270"/>
      <c r="F9" s="261"/>
      <c r="G9" s="261"/>
      <c r="H9" s="261"/>
      <c r="I9" s="261"/>
      <c r="J9" s="261"/>
    </row>
    <row r="10" spans="1:10" s="69" customFormat="1" ht="19.5" customHeight="1">
      <c r="A10" s="259" t="s">
        <v>608</v>
      </c>
      <c r="B10" s="260"/>
      <c r="C10" s="262"/>
      <c r="D10" s="578">
        <v>17000</v>
      </c>
      <c r="E10" s="262"/>
      <c r="F10" s="262"/>
      <c r="G10" s="262"/>
      <c r="H10" s="262"/>
      <c r="I10" s="262"/>
      <c r="J10" s="262"/>
    </row>
    <row r="11" spans="1:10" s="69" customFormat="1" ht="30" customHeight="1">
      <c r="A11" s="263"/>
      <c r="B11" s="260"/>
      <c r="C11" s="262"/>
      <c r="D11" s="262"/>
      <c r="E11" s="262"/>
      <c r="F11" s="262"/>
      <c r="G11" s="262"/>
      <c r="H11" s="262"/>
      <c r="I11" s="262"/>
      <c r="J11" s="262"/>
    </row>
    <row r="12" spans="1:10" s="69" customFormat="1" ht="30" customHeight="1" thickBot="1">
      <c r="A12" s="264"/>
      <c r="B12" s="265"/>
      <c r="C12" s="266"/>
      <c r="D12" s="266"/>
      <c r="E12" s="266"/>
      <c r="F12" s="266"/>
      <c r="G12" s="266"/>
      <c r="H12" s="266"/>
      <c r="I12" s="266"/>
      <c r="J12" s="266"/>
    </row>
    <row r="13" spans="1:10" ht="30" customHeight="1" thickBot="1">
      <c r="A13" s="267" t="s">
        <v>192</v>
      </c>
      <c r="B13" s="268"/>
      <c r="C13" s="269">
        <f aca="true" t="shared" si="0" ref="C13:J13">SUM(C7:C12)</f>
        <v>0</v>
      </c>
      <c r="D13" s="269">
        <f t="shared" si="0"/>
        <v>18000</v>
      </c>
      <c r="E13" s="269">
        <f t="shared" si="0"/>
        <v>0</v>
      </c>
      <c r="F13" s="269">
        <f t="shared" si="0"/>
        <v>0</v>
      </c>
      <c r="G13" s="269">
        <f t="shared" si="0"/>
        <v>0</v>
      </c>
      <c r="H13" s="269">
        <f t="shared" si="0"/>
        <v>0</v>
      </c>
      <c r="I13" s="269">
        <f t="shared" si="0"/>
        <v>0</v>
      </c>
      <c r="J13" s="269">
        <f t="shared" si="0"/>
        <v>0</v>
      </c>
    </row>
    <row r="14" ht="12.75" customHeight="1"/>
    <row r="15" spans="1:5" ht="12.75" customHeight="1">
      <c r="A15" s="580" t="s">
        <v>609</v>
      </c>
      <c r="B15" s="580"/>
      <c r="C15" s="580"/>
      <c r="D15" s="580"/>
      <c r="E15" s="580"/>
    </row>
    <row r="16" spans="1:5" ht="12.75">
      <c r="A16" s="580" t="s">
        <v>610</v>
      </c>
      <c r="B16" s="580"/>
      <c r="C16" s="580"/>
      <c r="D16" s="580"/>
      <c r="E16" s="580"/>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9:S42"/>
  <sheetViews>
    <sheetView zoomScalePageLayoutView="0" workbookViewId="0" topLeftCell="B2">
      <selection activeCell="B24" sqref="B24"/>
    </sheetView>
  </sheetViews>
  <sheetFormatPr defaultColWidth="9.140625" defaultRowHeight="12.75"/>
  <cols>
    <col min="1" max="1" width="16.00390625" style="64" customWidth="1"/>
    <col min="2" max="2" width="24.8515625" style="64" customWidth="1"/>
    <col min="3" max="3" width="10.140625" style="64" customWidth="1"/>
    <col min="4" max="4" width="24.7109375" style="64" customWidth="1"/>
    <col min="5" max="5" width="14.140625" style="64" customWidth="1"/>
    <col min="6" max="6" width="4.57421875" style="64" hidden="1" customWidth="1"/>
    <col min="7" max="7" width="3.7109375" style="64" hidden="1" customWidth="1"/>
    <col min="8" max="8" width="10.28125" style="64" customWidth="1"/>
    <col min="9" max="9" width="14.57421875" style="64" customWidth="1"/>
    <col min="10" max="10" width="9.57421875" style="64" bestFit="1" customWidth="1"/>
    <col min="11" max="11" width="9.00390625" style="64" customWidth="1"/>
    <col min="12" max="13" width="9.28125" style="64" bestFit="1" customWidth="1"/>
    <col min="14" max="14" width="7.140625" style="64" customWidth="1"/>
    <col min="15" max="15" width="8.8515625" style="64" customWidth="1"/>
    <col min="16" max="16" width="9.28125" style="64" bestFit="1" customWidth="1"/>
    <col min="17" max="17" width="7.57421875" style="64" customWidth="1"/>
    <col min="18" max="18" width="9.28125" style="64" bestFit="1" customWidth="1"/>
    <col min="19" max="19" width="8.8515625" style="64" customWidth="1"/>
    <col min="20" max="16384" width="9.140625" style="64" customWidth="1"/>
  </cols>
  <sheetData>
    <row r="1" ht="12.75" customHeight="1" hidden="1"/>
    <row r="2" ht="12.75" customHeight="1"/>
    <row r="3" ht="12.75" customHeight="1"/>
    <row r="4" ht="12.75" customHeight="1"/>
    <row r="5" ht="12.75" customHeight="1"/>
    <row r="6" ht="12.75" customHeight="1"/>
    <row r="7" ht="12.75" customHeight="1"/>
    <row r="8" ht="12.75" customHeight="1"/>
    <row r="9" spans="1:19" s="63" customFormat="1" ht="22.5" customHeight="1">
      <c r="A9" s="712" t="s">
        <v>576</v>
      </c>
      <c r="B9" s="731"/>
      <c r="C9" s="731"/>
      <c r="D9" s="731"/>
      <c r="E9" s="731"/>
      <c r="F9" s="731"/>
      <c r="G9" s="731"/>
      <c r="H9" s="731"/>
      <c r="I9" s="731"/>
      <c r="J9" s="731"/>
      <c r="K9" s="731"/>
      <c r="L9" s="731"/>
      <c r="M9" s="731"/>
      <c r="N9" s="731"/>
      <c r="O9" s="731"/>
      <c r="P9" s="731"/>
      <c r="Q9" s="731"/>
      <c r="R9" s="731"/>
      <c r="S9" s="731"/>
    </row>
    <row r="10" ht="12.75" customHeight="1"/>
    <row r="11" spans="1:18" s="52" customFormat="1" ht="21.75" customHeight="1">
      <c r="A11" s="52" t="s">
        <v>40</v>
      </c>
      <c r="C11" s="54"/>
      <c r="E11" s="54"/>
      <c r="F11" s="65"/>
      <c r="G11" s="65"/>
      <c r="H11" s="65"/>
      <c r="I11" s="65"/>
      <c r="J11" s="65"/>
      <c r="K11" s="65"/>
      <c r="L11" s="65"/>
      <c r="M11" s="65"/>
      <c r="N11" s="65"/>
      <c r="O11" s="65"/>
      <c r="P11" s="65"/>
      <c r="Q11" s="65"/>
      <c r="R11" s="65"/>
    </row>
    <row r="12" spans="1:19" s="52" customFormat="1" ht="21" customHeight="1" thickBot="1">
      <c r="A12" s="66" t="s">
        <v>190</v>
      </c>
      <c r="B12" s="66"/>
      <c r="C12" s="67"/>
      <c r="D12" s="66"/>
      <c r="E12" s="67"/>
      <c r="F12" s="68"/>
      <c r="G12" s="68"/>
      <c r="H12" s="68"/>
      <c r="I12" s="70"/>
      <c r="J12" s="70"/>
      <c r="K12" s="70"/>
      <c r="L12" s="70"/>
      <c r="M12" s="70"/>
      <c r="N12" s="70"/>
      <c r="O12" s="70"/>
      <c r="P12" s="722" t="s">
        <v>575</v>
      </c>
      <c r="Q12" s="736"/>
      <c r="R12" s="736"/>
      <c r="S12" s="736"/>
    </row>
    <row r="13" spans="1:19" s="58" customFormat="1" ht="76.5" customHeight="1" thickBot="1">
      <c r="A13" s="737" t="s">
        <v>193</v>
      </c>
      <c r="B13" s="738" t="s">
        <v>194</v>
      </c>
      <c r="C13" s="739" t="s">
        <v>44</v>
      </c>
      <c r="D13" s="737" t="s">
        <v>195</v>
      </c>
      <c r="E13" s="739" t="s">
        <v>45</v>
      </c>
      <c r="F13" s="760" t="s">
        <v>191</v>
      </c>
      <c r="G13" s="760"/>
      <c r="H13" s="760"/>
      <c r="I13" s="577" t="s">
        <v>577</v>
      </c>
      <c r="J13" s="742" t="s">
        <v>303</v>
      </c>
      <c r="K13" s="743"/>
      <c r="L13" s="744"/>
      <c r="M13" s="742" t="s">
        <v>421</v>
      </c>
      <c r="N13" s="743"/>
      <c r="O13" s="744"/>
      <c r="P13" s="742" t="s">
        <v>581</v>
      </c>
      <c r="Q13" s="743"/>
      <c r="R13" s="744"/>
      <c r="S13" s="757" t="s">
        <v>582</v>
      </c>
    </row>
    <row r="14" spans="1:19" s="58" customFormat="1" ht="21.75" customHeight="1" thickBot="1">
      <c r="A14" s="737"/>
      <c r="B14" s="738"/>
      <c r="C14" s="739"/>
      <c r="D14" s="737"/>
      <c r="E14" s="739"/>
      <c r="F14" s="742" t="s">
        <v>197</v>
      </c>
      <c r="G14" s="744"/>
      <c r="H14" s="734" t="s">
        <v>192</v>
      </c>
      <c r="I14" s="734" t="s">
        <v>192</v>
      </c>
      <c r="J14" s="740" t="s">
        <v>189</v>
      </c>
      <c r="K14" s="732" t="s">
        <v>46</v>
      </c>
      <c r="L14" s="734" t="s">
        <v>192</v>
      </c>
      <c r="M14" s="740" t="s">
        <v>189</v>
      </c>
      <c r="N14" s="732" t="s">
        <v>46</v>
      </c>
      <c r="O14" s="734" t="s">
        <v>192</v>
      </c>
      <c r="P14" s="740" t="s">
        <v>189</v>
      </c>
      <c r="Q14" s="732" t="s">
        <v>46</v>
      </c>
      <c r="R14" s="734" t="s">
        <v>192</v>
      </c>
      <c r="S14" s="758"/>
    </row>
    <row r="15" spans="1:19" s="58" customFormat="1" ht="36" customHeight="1" thickBot="1">
      <c r="A15" s="737"/>
      <c r="B15" s="738"/>
      <c r="C15" s="739"/>
      <c r="D15" s="737"/>
      <c r="E15" s="739"/>
      <c r="F15" s="71" t="s">
        <v>145</v>
      </c>
      <c r="G15" s="71" t="s">
        <v>196</v>
      </c>
      <c r="H15" s="735"/>
      <c r="I15" s="735"/>
      <c r="J15" s="741"/>
      <c r="K15" s="733"/>
      <c r="L15" s="735"/>
      <c r="M15" s="741"/>
      <c r="N15" s="733"/>
      <c r="O15" s="735"/>
      <c r="P15" s="741"/>
      <c r="Q15" s="733"/>
      <c r="R15" s="735"/>
      <c r="S15" s="759"/>
    </row>
    <row r="16" spans="1:19" s="72" customFormat="1" ht="22.5" customHeight="1" thickBot="1">
      <c r="A16" s="754" t="s">
        <v>188</v>
      </c>
      <c r="B16" s="755"/>
      <c r="C16" s="755"/>
      <c r="D16" s="755"/>
      <c r="E16" s="756"/>
      <c r="F16" s="300" t="e">
        <f aca="true" t="shared" si="0" ref="F16:S16">F19+F25</f>
        <v>#REF!</v>
      </c>
      <c r="G16" s="300" t="e">
        <f t="shared" si="0"/>
        <v>#REF!</v>
      </c>
      <c r="H16" s="300">
        <f t="shared" si="0"/>
        <v>18000</v>
      </c>
      <c r="I16" s="300">
        <f t="shared" si="0"/>
        <v>18000</v>
      </c>
      <c r="J16" s="300">
        <f t="shared" si="0"/>
        <v>0</v>
      </c>
      <c r="K16" s="300">
        <f t="shared" si="0"/>
        <v>0</v>
      </c>
      <c r="L16" s="300">
        <f t="shared" si="0"/>
        <v>0</v>
      </c>
      <c r="M16" s="300">
        <f t="shared" si="0"/>
        <v>0</v>
      </c>
      <c r="N16" s="300">
        <f t="shared" si="0"/>
        <v>0</v>
      </c>
      <c r="O16" s="300">
        <f t="shared" si="0"/>
        <v>0</v>
      </c>
      <c r="P16" s="300">
        <f t="shared" si="0"/>
        <v>0</v>
      </c>
      <c r="Q16" s="300">
        <f t="shared" si="0"/>
        <v>0</v>
      </c>
      <c r="R16" s="300">
        <f t="shared" si="0"/>
        <v>0</v>
      </c>
      <c r="S16" s="300">
        <f t="shared" si="0"/>
        <v>0</v>
      </c>
    </row>
    <row r="17" spans="1:19" s="53" customFormat="1" ht="4.5" customHeight="1">
      <c r="A17" s="277"/>
      <c r="B17" s="277"/>
      <c r="C17" s="278"/>
      <c r="D17" s="277"/>
      <c r="E17" s="278"/>
      <c r="F17" s="279"/>
      <c r="G17" s="279"/>
      <c r="H17" s="279"/>
      <c r="I17" s="279"/>
      <c r="J17" s="279"/>
      <c r="K17" s="279"/>
      <c r="L17" s="279"/>
      <c r="M17" s="279"/>
      <c r="N17" s="279"/>
      <c r="O17" s="279"/>
      <c r="P17" s="279"/>
      <c r="Q17" s="279"/>
      <c r="R17" s="279"/>
      <c r="S17" s="279"/>
    </row>
    <row r="18" spans="1:19" s="53" customFormat="1" ht="4.5" customHeight="1" thickBot="1">
      <c r="A18" s="277"/>
      <c r="B18" s="277"/>
      <c r="C18" s="278"/>
      <c r="D18" s="277"/>
      <c r="E18" s="278"/>
      <c r="F18" s="279"/>
      <c r="G18" s="279"/>
      <c r="H18" s="279"/>
      <c r="I18" s="279"/>
      <c r="J18" s="279"/>
      <c r="K18" s="279"/>
      <c r="L18" s="279"/>
      <c r="M18" s="279"/>
      <c r="N18" s="279"/>
      <c r="O18" s="279"/>
      <c r="P18" s="279"/>
      <c r="Q18" s="279"/>
      <c r="R18" s="279"/>
      <c r="S18" s="279"/>
    </row>
    <row r="19" spans="1:19" s="73" customFormat="1" ht="21.75" customHeight="1" thickBot="1">
      <c r="A19" s="748" t="s">
        <v>30</v>
      </c>
      <c r="B19" s="749"/>
      <c r="C19" s="749"/>
      <c r="D19" s="749"/>
      <c r="E19" s="750"/>
      <c r="F19" s="280" t="e">
        <f aca="true" t="shared" si="1" ref="F19:S19">F21+F23</f>
        <v>#REF!</v>
      </c>
      <c r="G19" s="280" t="e">
        <f t="shared" si="1"/>
        <v>#REF!</v>
      </c>
      <c r="H19" s="280">
        <f t="shared" si="1"/>
        <v>18000</v>
      </c>
      <c r="I19" s="280">
        <f t="shared" si="1"/>
        <v>18000</v>
      </c>
      <c r="J19" s="280">
        <f t="shared" si="1"/>
        <v>0</v>
      </c>
      <c r="K19" s="280">
        <f t="shared" si="1"/>
        <v>0</v>
      </c>
      <c r="L19" s="280">
        <f t="shared" si="1"/>
        <v>0</v>
      </c>
      <c r="M19" s="280">
        <f t="shared" si="1"/>
        <v>0</v>
      </c>
      <c r="N19" s="280">
        <f t="shared" si="1"/>
        <v>0</v>
      </c>
      <c r="O19" s="280">
        <f t="shared" si="1"/>
        <v>0</v>
      </c>
      <c r="P19" s="280">
        <f t="shared" si="1"/>
        <v>0</v>
      </c>
      <c r="Q19" s="280">
        <f t="shared" si="1"/>
        <v>0</v>
      </c>
      <c r="R19" s="280">
        <f t="shared" si="1"/>
        <v>0</v>
      </c>
      <c r="S19" s="280">
        <f t="shared" si="1"/>
        <v>0</v>
      </c>
    </row>
    <row r="20" spans="1:19" s="53" customFormat="1" ht="4.5" customHeight="1" thickBot="1">
      <c r="A20" s="277"/>
      <c r="B20" s="277"/>
      <c r="C20" s="278"/>
      <c r="D20" s="277"/>
      <c r="E20" s="278"/>
      <c r="F20" s="279"/>
      <c r="G20" s="279"/>
      <c r="H20" s="279"/>
      <c r="I20" s="279"/>
      <c r="J20" s="279"/>
      <c r="K20" s="279"/>
      <c r="L20" s="279"/>
      <c r="M20" s="279"/>
      <c r="N20" s="279"/>
      <c r="O20" s="279"/>
      <c r="P20" s="279"/>
      <c r="Q20" s="279"/>
      <c r="R20" s="279"/>
      <c r="S20" s="279"/>
    </row>
    <row r="21" spans="1:19" s="6" customFormat="1" ht="21" customHeight="1" thickBot="1">
      <c r="A21" s="751" t="s">
        <v>578</v>
      </c>
      <c r="B21" s="752"/>
      <c r="C21" s="752"/>
      <c r="D21" s="752"/>
      <c r="E21" s="753"/>
      <c r="F21" s="271" t="e">
        <f>F22</f>
        <v>#REF!</v>
      </c>
      <c r="G21" s="271" t="e">
        <f>G22</f>
        <v>#REF!</v>
      </c>
      <c r="H21" s="271">
        <f>H22</f>
        <v>0</v>
      </c>
      <c r="I21" s="271">
        <f aca="true" t="shared" si="2" ref="I21:S21">I22</f>
        <v>0</v>
      </c>
      <c r="J21" s="271">
        <f t="shared" si="2"/>
        <v>0</v>
      </c>
      <c r="K21" s="271">
        <f t="shared" si="2"/>
        <v>0</v>
      </c>
      <c r="L21" s="271">
        <f t="shared" si="2"/>
        <v>0</v>
      </c>
      <c r="M21" s="271">
        <f t="shared" si="2"/>
        <v>0</v>
      </c>
      <c r="N21" s="271">
        <f t="shared" si="2"/>
        <v>0</v>
      </c>
      <c r="O21" s="271">
        <f t="shared" si="2"/>
        <v>0</v>
      </c>
      <c r="P21" s="271">
        <f t="shared" si="2"/>
        <v>0</v>
      </c>
      <c r="Q21" s="271">
        <f t="shared" si="2"/>
        <v>0</v>
      </c>
      <c r="R21" s="271">
        <f t="shared" si="2"/>
        <v>0</v>
      </c>
      <c r="S21" s="271">
        <f t="shared" si="2"/>
        <v>0</v>
      </c>
    </row>
    <row r="22" spans="1:19" s="57" customFormat="1" ht="30" customHeight="1" thickBot="1">
      <c r="A22" s="301"/>
      <c r="B22" s="302"/>
      <c r="C22" s="303"/>
      <c r="D22" s="302"/>
      <c r="E22" s="303"/>
      <c r="F22" s="291" t="e">
        <f>#REF!+#REF!</f>
        <v>#REF!</v>
      </c>
      <c r="G22" s="291" t="e">
        <f>#REF!+#REF!</f>
        <v>#REF!</v>
      </c>
      <c r="H22" s="291">
        <f>I22+L22</f>
        <v>0</v>
      </c>
      <c r="I22" s="291">
        <v>0</v>
      </c>
      <c r="J22" s="291">
        <v>0</v>
      </c>
      <c r="K22" s="304">
        <v>0</v>
      </c>
      <c r="L22" s="291">
        <f>SUM(J22:K22)</f>
        <v>0</v>
      </c>
      <c r="M22" s="291">
        <v>0</v>
      </c>
      <c r="N22" s="304">
        <v>0</v>
      </c>
      <c r="O22" s="291">
        <f>SUM(M22:N22)</f>
        <v>0</v>
      </c>
      <c r="P22" s="291">
        <v>0</v>
      </c>
      <c r="Q22" s="304">
        <v>0</v>
      </c>
      <c r="R22" s="291">
        <f>SUM(P22:Q22)</f>
        <v>0</v>
      </c>
      <c r="S22" s="305">
        <f>L22+O22+R22</f>
        <v>0</v>
      </c>
    </row>
    <row r="23" spans="1:19" s="6" customFormat="1" ht="21" customHeight="1" thickBot="1">
      <c r="A23" s="751" t="s">
        <v>579</v>
      </c>
      <c r="B23" s="752"/>
      <c r="C23" s="752"/>
      <c r="D23" s="752"/>
      <c r="E23" s="753"/>
      <c r="F23" s="306" t="e">
        <f>F24</f>
        <v>#REF!</v>
      </c>
      <c r="G23" s="306" t="e">
        <f aca="true" t="shared" si="3" ref="G23:S23">G24</f>
        <v>#REF!</v>
      </c>
      <c r="H23" s="306">
        <f t="shared" si="3"/>
        <v>18000</v>
      </c>
      <c r="I23" s="306">
        <f t="shared" si="3"/>
        <v>18000</v>
      </c>
      <c r="J23" s="306">
        <f t="shared" si="3"/>
        <v>0</v>
      </c>
      <c r="K23" s="306">
        <f t="shared" si="3"/>
        <v>0</v>
      </c>
      <c r="L23" s="306">
        <f t="shared" si="3"/>
        <v>0</v>
      </c>
      <c r="M23" s="306">
        <f t="shared" si="3"/>
        <v>0</v>
      </c>
      <c r="N23" s="306">
        <f t="shared" si="3"/>
        <v>0</v>
      </c>
      <c r="O23" s="306">
        <f t="shared" si="3"/>
        <v>0</v>
      </c>
      <c r="P23" s="306">
        <f t="shared" si="3"/>
        <v>0</v>
      </c>
      <c r="Q23" s="306">
        <f t="shared" si="3"/>
        <v>0</v>
      </c>
      <c r="R23" s="306">
        <f t="shared" si="3"/>
        <v>0</v>
      </c>
      <c r="S23" s="306">
        <f t="shared" si="3"/>
        <v>0</v>
      </c>
    </row>
    <row r="24" spans="1:19" s="57" customFormat="1" ht="54" customHeight="1" thickBot="1">
      <c r="A24" s="307" t="s">
        <v>205</v>
      </c>
      <c r="B24" s="308" t="s">
        <v>202</v>
      </c>
      <c r="C24" s="273" t="s">
        <v>32</v>
      </c>
      <c r="D24" s="272" t="s">
        <v>595</v>
      </c>
      <c r="E24" s="273"/>
      <c r="F24" s="274" t="e">
        <f>#REF!+#REF!+#REF!+#REF!</f>
        <v>#REF!</v>
      </c>
      <c r="G24" s="274" t="e">
        <f>#REF!+#REF!+#REF!+#REF!</f>
        <v>#REF!</v>
      </c>
      <c r="H24" s="274">
        <f>I24+L24</f>
        <v>18000</v>
      </c>
      <c r="I24" s="274">
        <v>18000</v>
      </c>
      <c r="J24" s="274"/>
      <c r="K24" s="275"/>
      <c r="L24" s="274">
        <f>SUM(J24:K24)</f>
        <v>0</v>
      </c>
      <c r="M24" s="274"/>
      <c r="N24" s="275">
        <v>0</v>
      </c>
      <c r="O24" s="291">
        <f>SUM(M24:N24)</f>
        <v>0</v>
      </c>
      <c r="P24" s="291"/>
      <c r="Q24" s="275">
        <v>0</v>
      </c>
      <c r="R24" s="274">
        <f>SUM(P24:Q24)</f>
        <v>0</v>
      </c>
      <c r="S24" s="276">
        <f>L24+O24+R24</f>
        <v>0</v>
      </c>
    </row>
    <row r="25" spans="1:19" s="73" customFormat="1" ht="21.75" customHeight="1" thickBot="1">
      <c r="A25" s="748" t="s">
        <v>31</v>
      </c>
      <c r="B25" s="749"/>
      <c r="C25" s="749"/>
      <c r="D25" s="749"/>
      <c r="E25" s="750"/>
      <c r="F25" s="280" t="e">
        <f aca="true" t="shared" si="4" ref="F25:S25">F26+F28</f>
        <v>#REF!</v>
      </c>
      <c r="G25" s="280" t="e">
        <f t="shared" si="4"/>
        <v>#REF!</v>
      </c>
      <c r="H25" s="280">
        <f t="shared" si="4"/>
        <v>0</v>
      </c>
      <c r="I25" s="280">
        <f t="shared" si="4"/>
        <v>0</v>
      </c>
      <c r="J25" s="280">
        <f t="shared" si="4"/>
        <v>0</v>
      </c>
      <c r="K25" s="280">
        <f t="shared" si="4"/>
        <v>0</v>
      </c>
      <c r="L25" s="280">
        <f t="shared" si="4"/>
        <v>0</v>
      </c>
      <c r="M25" s="280">
        <f t="shared" si="4"/>
        <v>0</v>
      </c>
      <c r="N25" s="280">
        <f t="shared" si="4"/>
        <v>0</v>
      </c>
      <c r="O25" s="280">
        <f t="shared" si="4"/>
        <v>0</v>
      </c>
      <c r="P25" s="280">
        <f t="shared" si="4"/>
        <v>0</v>
      </c>
      <c r="Q25" s="280">
        <f t="shared" si="4"/>
        <v>0</v>
      </c>
      <c r="R25" s="280">
        <f t="shared" si="4"/>
        <v>0</v>
      </c>
      <c r="S25" s="280">
        <f t="shared" si="4"/>
        <v>0</v>
      </c>
    </row>
    <row r="26" spans="1:19" s="6" customFormat="1" ht="21" customHeight="1" thickBot="1">
      <c r="A26" s="751" t="s">
        <v>578</v>
      </c>
      <c r="B26" s="752"/>
      <c r="C26" s="752"/>
      <c r="D26" s="752"/>
      <c r="E26" s="753"/>
      <c r="F26" s="271" t="e">
        <f aca="true" t="shared" si="5" ref="F26:S26">SUM(F27:F27)</f>
        <v>#REF!</v>
      </c>
      <c r="G26" s="271" t="e">
        <f t="shared" si="5"/>
        <v>#REF!</v>
      </c>
      <c r="H26" s="271">
        <f t="shared" si="5"/>
        <v>0</v>
      </c>
      <c r="I26" s="271">
        <f t="shared" si="5"/>
        <v>0</v>
      </c>
      <c r="J26" s="271">
        <f t="shared" si="5"/>
        <v>0</v>
      </c>
      <c r="K26" s="271">
        <f t="shared" si="5"/>
        <v>0</v>
      </c>
      <c r="L26" s="271">
        <f t="shared" si="5"/>
        <v>0</v>
      </c>
      <c r="M26" s="271">
        <f t="shared" si="5"/>
        <v>0</v>
      </c>
      <c r="N26" s="271">
        <f t="shared" si="5"/>
        <v>0</v>
      </c>
      <c r="O26" s="271">
        <f t="shared" si="5"/>
        <v>0</v>
      </c>
      <c r="P26" s="271">
        <f t="shared" si="5"/>
        <v>0</v>
      </c>
      <c r="Q26" s="271">
        <f t="shared" si="5"/>
        <v>0</v>
      </c>
      <c r="R26" s="271">
        <f t="shared" si="5"/>
        <v>0</v>
      </c>
      <c r="S26" s="271">
        <f t="shared" si="5"/>
        <v>0</v>
      </c>
    </row>
    <row r="27" spans="1:19" s="57" customFormat="1" ht="37.5" customHeight="1" thickBot="1">
      <c r="A27" s="309" t="s">
        <v>6</v>
      </c>
      <c r="B27" s="282" t="s">
        <v>417</v>
      </c>
      <c r="C27" s="283" t="s">
        <v>32</v>
      </c>
      <c r="D27" s="302" t="s">
        <v>73</v>
      </c>
      <c r="E27" s="281"/>
      <c r="F27" s="284" t="e">
        <f>#REF!</f>
        <v>#REF!</v>
      </c>
      <c r="G27" s="284" t="e">
        <f>#REF!</f>
        <v>#REF!</v>
      </c>
      <c r="H27" s="274">
        <f>I27+L27</f>
        <v>0</v>
      </c>
      <c r="I27" s="284"/>
      <c r="J27" s="284">
        <v>0</v>
      </c>
      <c r="K27" s="285">
        <v>0</v>
      </c>
      <c r="L27" s="284">
        <f>SUM(J27:K27)</f>
        <v>0</v>
      </c>
      <c r="M27" s="284">
        <v>0</v>
      </c>
      <c r="N27" s="285">
        <v>0</v>
      </c>
      <c r="O27" s="284">
        <f>SUM(M27:N27)</f>
        <v>0</v>
      </c>
      <c r="P27" s="284">
        <v>0</v>
      </c>
      <c r="Q27" s="285">
        <v>0</v>
      </c>
      <c r="R27" s="284">
        <f>SUM(P27:Q27)</f>
        <v>0</v>
      </c>
      <c r="S27" s="286">
        <f>L27+O27+R27</f>
        <v>0</v>
      </c>
    </row>
    <row r="28" spans="1:19" s="6" customFormat="1" ht="21" customHeight="1" thickBot="1">
      <c r="A28" s="751" t="s">
        <v>579</v>
      </c>
      <c r="B28" s="752"/>
      <c r="C28" s="752"/>
      <c r="D28" s="752"/>
      <c r="E28" s="753"/>
      <c r="F28" s="271" t="e">
        <f>SUM(F29:F33)</f>
        <v>#REF!</v>
      </c>
      <c r="G28" s="271" t="e">
        <f aca="true" t="shared" si="6" ref="G28:S28">SUM(G29:G33)</f>
        <v>#REF!</v>
      </c>
      <c r="H28" s="271">
        <f t="shared" si="6"/>
        <v>0</v>
      </c>
      <c r="I28" s="271">
        <f t="shared" si="6"/>
        <v>0</v>
      </c>
      <c r="J28" s="271">
        <f t="shared" si="6"/>
        <v>0</v>
      </c>
      <c r="K28" s="271">
        <f t="shared" si="6"/>
        <v>0</v>
      </c>
      <c r="L28" s="271">
        <f t="shared" si="6"/>
        <v>0</v>
      </c>
      <c r="M28" s="271">
        <f t="shared" si="6"/>
        <v>0</v>
      </c>
      <c r="N28" s="271">
        <f t="shared" si="6"/>
        <v>0</v>
      </c>
      <c r="O28" s="271">
        <f t="shared" si="6"/>
        <v>0</v>
      </c>
      <c r="P28" s="271">
        <f t="shared" si="6"/>
        <v>0</v>
      </c>
      <c r="Q28" s="271">
        <f t="shared" si="6"/>
        <v>0</v>
      </c>
      <c r="R28" s="271">
        <f t="shared" si="6"/>
        <v>0</v>
      </c>
      <c r="S28" s="271">
        <f t="shared" si="6"/>
        <v>0</v>
      </c>
    </row>
    <row r="29" spans="1:19" s="57" customFormat="1" ht="30" customHeight="1">
      <c r="A29" s="310" t="s">
        <v>6</v>
      </c>
      <c r="B29" s="302"/>
      <c r="C29" s="303"/>
      <c r="D29" s="302"/>
      <c r="E29" s="303"/>
      <c r="F29" s="290" t="e">
        <f>#REF!+#REF!+#REF!+#REF!</f>
        <v>#REF!</v>
      </c>
      <c r="G29" s="290" t="e">
        <f>#REF!+#REF!+#REF!+#REF!</f>
        <v>#REF!</v>
      </c>
      <c r="H29" s="290">
        <f>I29+S29</f>
        <v>0</v>
      </c>
      <c r="I29" s="290">
        <v>0</v>
      </c>
      <c r="J29" s="290">
        <v>0</v>
      </c>
      <c r="K29" s="292">
        <v>0</v>
      </c>
      <c r="L29" s="290">
        <f>SUM(J29:K29)</f>
        <v>0</v>
      </c>
      <c r="M29" s="290">
        <v>0</v>
      </c>
      <c r="N29" s="292">
        <v>0</v>
      </c>
      <c r="O29" s="284">
        <f>SUM(M29:N29)</f>
        <v>0</v>
      </c>
      <c r="P29" s="284">
        <v>0</v>
      </c>
      <c r="Q29" s="285">
        <v>0</v>
      </c>
      <c r="R29" s="284">
        <f>SUM(P29:Q29)</f>
        <v>0</v>
      </c>
      <c r="S29" s="286">
        <f>L29+O29+R29</f>
        <v>0</v>
      </c>
    </row>
    <row r="30" spans="1:19" s="57" customFormat="1" ht="30" customHeight="1">
      <c r="A30" s="310" t="s">
        <v>6</v>
      </c>
      <c r="B30" s="302"/>
      <c r="C30" s="303"/>
      <c r="D30" s="288"/>
      <c r="E30" s="303"/>
      <c r="F30" s="290" t="e">
        <f>#REF!+#REF!+#REF!+#REF!</f>
        <v>#REF!</v>
      </c>
      <c r="G30" s="290" t="e">
        <f>#REF!+#REF!+#REF!+#REF!</f>
        <v>#REF!</v>
      </c>
      <c r="H30" s="290">
        <f>S30</f>
        <v>0</v>
      </c>
      <c r="I30" s="290">
        <v>0</v>
      </c>
      <c r="J30" s="290">
        <v>0</v>
      </c>
      <c r="K30" s="292">
        <v>0</v>
      </c>
      <c r="L30" s="290">
        <f>SUM(J30:K30)</f>
        <v>0</v>
      </c>
      <c r="M30" s="290">
        <v>0</v>
      </c>
      <c r="N30" s="292">
        <v>0</v>
      </c>
      <c r="O30" s="290">
        <f>SUM(M30:N30)</f>
        <v>0</v>
      </c>
      <c r="P30" s="290">
        <v>0</v>
      </c>
      <c r="Q30" s="292">
        <v>0</v>
      </c>
      <c r="R30" s="290">
        <f>SUM(P30:Q30)</f>
        <v>0</v>
      </c>
      <c r="S30" s="293">
        <f>L30+O30+R30</f>
        <v>0</v>
      </c>
    </row>
    <row r="31" spans="1:19" s="57" customFormat="1" ht="30" customHeight="1">
      <c r="A31" s="301"/>
      <c r="B31" s="302"/>
      <c r="C31" s="303"/>
      <c r="D31" s="288"/>
      <c r="E31" s="303"/>
      <c r="F31" s="290" t="e">
        <f>#REF!+#REF!+#REF!+#REF!</f>
        <v>#REF!</v>
      </c>
      <c r="G31" s="290" t="e">
        <f>#REF!+#REF!+#REF!+#REF!</f>
        <v>#REF!</v>
      </c>
      <c r="H31" s="290">
        <f>S31</f>
        <v>0</v>
      </c>
      <c r="I31" s="290">
        <v>0</v>
      </c>
      <c r="J31" s="290">
        <v>0</v>
      </c>
      <c r="K31" s="292">
        <v>0</v>
      </c>
      <c r="L31" s="290">
        <f>SUM(J31:K31)</f>
        <v>0</v>
      </c>
      <c r="M31" s="290">
        <v>0</v>
      </c>
      <c r="N31" s="292">
        <v>0</v>
      </c>
      <c r="O31" s="290">
        <f>SUM(M31:N31)</f>
        <v>0</v>
      </c>
      <c r="P31" s="290">
        <v>0</v>
      </c>
      <c r="Q31" s="292">
        <v>0</v>
      </c>
      <c r="R31" s="290">
        <f>SUM(P31:Q31)</f>
        <v>0</v>
      </c>
      <c r="S31" s="293">
        <f>L31+O31+R31</f>
        <v>0</v>
      </c>
    </row>
    <row r="32" spans="1:19" s="57" customFormat="1" ht="30" customHeight="1" hidden="1">
      <c r="A32" s="287"/>
      <c r="B32" s="311"/>
      <c r="C32" s="289"/>
      <c r="D32" s="288"/>
      <c r="E32" s="289"/>
      <c r="F32" s="290" t="e">
        <f>#REF!+#REF!+#REF!+#REF!</f>
        <v>#REF!</v>
      </c>
      <c r="G32" s="290" t="e">
        <f>#REF!+#REF!+#REF!+#REF!</f>
        <v>#REF!</v>
      </c>
      <c r="H32" s="290">
        <f>S32</f>
        <v>0</v>
      </c>
      <c r="I32" s="290">
        <v>0</v>
      </c>
      <c r="J32" s="290">
        <v>0</v>
      </c>
      <c r="K32" s="292">
        <v>0</v>
      </c>
      <c r="L32" s="290">
        <f>SUM(J32:K32)</f>
        <v>0</v>
      </c>
      <c r="M32" s="290">
        <v>0</v>
      </c>
      <c r="N32" s="292">
        <v>0</v>
      </c>
      <c r="O32" s="290">
        <f>SUM(M32:N32)</f>
        <v>0</v>
      </c>
      <c r="P32" s="290">
        <v>0</v>
      </c>
      <c r="Q32" s="292">
        <v>0</v>
      </c>
      <c r="R32" s="290">
        <f>SUM(P32:Q32)</f>
        <v>0</v>
      </c>
      <c r="S32" s="293">
        <f>L32+O32+R32</f>
        <v>0</v>
      </c>
    </row>
    <row r="33" spans="1:19" s="57" customFormat="1" ht="30" customHeight="1" hidden="1" thickBot="1">
      <c r="A33" s="294"/>
      <c r="B33" s="295"/>
      <c r="C33" s="296"/>
      <c r="D33" s="295"/>
      <c r="E33" s="296"/>
      <c r="F33" s="297" t="e">
        <f>#REF!+#REF!+#REF!+#REF!</f>
        <v>#REF!</v>
      </c>
      <c r="G33" s="297" t="e">
        <f>#REF!+#REF!+#REF!+#REF!</f>
        <v>#REF!</v>
      </c>
      <c r="H33" s="297">
        <f>S33</f>
        <v>0</v>
      </c>
      <c r="I33" s="297">
        <v>0</v>
      </c>
      <c r="J33" s="297">
        <v>0</v>
      </c>
      <c r="K33" s="298">
        <v>0</v>
      </c>
      <c r="L33" s="297">
        <f>SUM(J33:K33)</f>
        <v>0</v>
      </c>
      <c r="M33" s="297">
        <v>0</v>
      </c>
      <c r="N33" s="298">
        <v>0</v>
      </c>
      <c r="O33" s="297">
        <f>SUM(M33:N33)</f>
        <v>0</v>
      </c>
      <c r="P33" s="297">
        <v>0</v>
      </c>
      <c r="Q33" s="298">
        <v>0</v>
      </c>
      <c r="R33" s="297">
        <f>SUM(P33:Q33)</f>
        <v>0</v>
      </c>
      <c r="S33" s="299">
        <f>L33+O33+R33</f>
        <v>0</v>
      </c>
    </row>
    <row r="34" spans="1:18" s="57" customFormat="1" ht="12.75" customHeight="1">
      <c r="A34" s="52"/>
      <c r="B34" s="52"/>
      <c r="C34" s="54"/>
      <c r="D34" s="54"/>
      <c r="E34" s="55"/>
      <c r="F34" s="56"/>
      <c r="G34" s="56"/>
      <c r="H34" s="56"/>
      <c r="I34" s="56"/>
      <c r="J34" s="56"/>
      <c r="K34" s="56"/>
      <c r="L34" s="56"/>
      <c r="M34" s="56"/>
      <c r="N34" s="56"/>
      <c r="O34" s="56"/>
      <c r="P34" s="56"/>
      <c r="Q34" s="56"/>
      <c r="R34" s="56"/>
    </row>
    <row r="35" spans="1:19" s="75" customFormat="1" ht="15" customHeight="1">
      <c r="A35" s="74" t="s">
        <v>169</v>
      </c>
      <c r="B35" s="745" t="s">
        <v>4</v>
      </c>
      <c r="C35" s="746"/>
      <c r="D35" s="746"/>
      <c r="E35" s="746"/>
      <c r="F35" s="746"/>
      <c r="G35" s="746"/>
      <c r="H35" s="746"/>
      <c r="I35" s="746"/>
      <c r="J35" s="746"/>
      <c r="K35" s="746"/>
      <c r="L35" s="746"/>
      <c r="M35" s="746"/>
      <c r="N35" s="746"/>
      <c r="O35" s="746"/>
      <c r="P35" s="746"/>
      <c r="Q35" s="746"/>
      <c r="R35" s="746"/>
      <c r="S35" s="746"/>
    </row>
    <row r="36" spans="1:18" s="76" customFormat="1" ht="12.75" customHeight="1">
      <c r="A36" s="60"/>
      <c r="B36" s="58"/>
      <c r="C36" s="60"/>
      <c r="D36" s="60"/>
      <c r="E36" s="60"/>
      <c r="F36" s="61"/>
      <c r="G36" s="61"/>
      <c r="H36" s="62"/>
      <c r="I36" s="62"/>
      <c r="J36" s="62"/>
      <c r="K36" s="62"/>
      <c r="L36" s="62"/>
      <c r="M36" s="62"/>
      <c r="N36" s="62"/>
      <c r="O36" s="62"/>
      <c r="P36" s="62"/>
      <c r="Q36" s="62"/>
      <c r="R36" s="62"/>
    </row>
    <row r="37" spans="1:19" s="75" customFormat="1" ht="15" customHeight="1">
      <c r="A37" s="77"/>
      <c r="B37" s="745" t="s">
        <v>422</v>
      </c>
      <c r="C37" s="746"/>
      <c r="D37" s="746"/>
      <c r="E37" s="746"/>
      <c r="F37" s="746"/>
      <c r="G37" s="746"/>
      <c r="H37" s="746"/>
      <c r="I37" s="746"/>
      <c r="J37" s="746"/>
      <c r="K37" s="746"/>
      <c r="L37" s="746"/>
      <c r="M37" s="746"/>
      <c r="N37" s="746"/>
      <c r="O37" s="746"/>
      <c r="P37" s="746"/>
      <c r="Q37" s="746"/>
      <c r="R37" s="746"/>
      <c r="S37" s="746"/>
    </row>
    <row r="38" spans="1:18" s="76" customFormat="1" ht="12.75" customHeight="1">
      <c r="A38" s="60"/>
      <c r="B38" s="58"/>
      <c r="C38" s="60"/>
      <c r="D38" s="60"/>
      <c r="E38" s="60"/>
      <c r="F38" s="61"/>
      <c r="G38" s="61"/>
      <c r="H38" s="62"/>
      <c r="I38" s="62"/>
      <c r="J38" s="62"/>
      <c r="K38" s="62"/>
      <c r="L38" s="62"/>
      <c r="M38" s="62"/>
      <c r="N38" s="62"/>
      <c r="O38" s="62"/>
      <c r="P38" s="62"/>
      <c r="Q38" s="62"/>
      <c r="R38" s="62"/>
    </row>
    <row r="39" spans="1:19" s="75" customFormat="1" ht="15" customHeight="1">
      <c r="A39" s="59" t="s">
        <v>5</v>
      </c>
      <c r="B39" s="747" t="s">
        <v>61</v>
      </c>
      <c r="C39" s="747"/>
      <c r="D39" s="747"/>
      <c r="E39" s="747"/>
      <c r="F39" s="747"/>
      <c r="G39" s="747"/>
      <c r="H39" s="747"/>
      <c r="I39" s="747"/>
      <c r="J39" s="747"/>
      <c r="K39" s="747"/>
      <c r="L39" s="747"/>
      <c r="M39" s="747"/>
      <c r="N39" s="747"/>
      <c r="O39" s="747"/>
      <c r="P39" s="747"/>
      <c r="Q39" s="747"/>
      <c r="R39" s="747"/>
      <c r="S39" s="747"/>
    </row>
    <row r="41" spans="2:9" ht="12.75">
      <c r="B41" s="580" t="s">
        <v>609</v>
      </c>
      <c r="C41" s="580"/>
      <c r="D41" s="580"/>
      <c r="E41" s="580"/>
      <c r="F41" s="580"/>
      <c r="G41" s="579"/>
      <c r="H41" s="579"/>
      <c r="I41" s="579"/>
    </row>
    <row r="42" spans="2:9" ht="12.75">
      <c r="B42" s="580" t="s">
        <v>610</v>
      </c>
      <c r="C42" s="580"/>
      <c r="D42" s="580"/>
      <c r="E42" s="580"/>
      <c r="F42" s="580"/>
      <c r="G42" s="579"/>
      <c r="H42" s="579"/>
      <c r="I42" s="579"/>
    </row>
  </sheetData>
  <sheetProtection/>
  <mergeCells count="34">
    <mergeCell ref="J14:J15"/>
    <mergeCell ref="B35:S35"/>
    <mergeCell ref="A16:E16"/>
    <mergeCell ref="O14:O15"/>
    <mergeCell ref="S13:S15"/>
    <mergeCell ref="F14:G14"/>
    <mergeCell ref="H14:H15"/>
    <mergeCell ref="I14:I15"/>
    <mergeCell ref="F13:H13"/>
    <mergeCell ref="J13:L13"/>
    <mergeCell ref="B37:S37"/>
    <mergeCell ref="B39:S39"/>
    <mergeCell ref="A19:E19"/>
    <mergeCell ref="A21:E21"/>
    <mergeCell ref="A23:E23"/>
    <mergeCell ref="A25:E25"/>
    <mergeCell ref="A26:E26"/>
    <mergeCell ref="A28:E28"/>
    <mergeCell ref="M13:O13"/>
    <mergeCell ref="P13:R13"/>
    <mergeCell ref="R14:R15"/>
    <mergeCell ref="Q14:Q15"/>
    <mergeCell ref="P14:P15"/>
    <mergeCell ref="N14:N15"/>
    <mergeCell ref="A9:S9"/>
    <mergeCell ref="K14:K15"/>
    <mergeCell ref="L14:L15"/>
    <mergeCell ref="P12:S12"/>
    <mergeCell ref="A13:A15"/>
    <mergeCell ref="B13:B15"/>
    <mergeCell ref="C13:C15"/>
    <mergeCell ref="M14:M15"/>
    <mergeCell ref="E13:E15"/>
    <mergeCell ref="D13:D15"/>
  </mergeCells>
  <printOptions/>
  <pageMargins left="0.03937007874015748" right="0" top="0.5511811023622047" bottom="0.35433070866141736"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FF00"/>
  </sheetPr>
  <dimension ref="A1:T21"/>
  <sheetViews>
    <sheetView zoomScale="130" zoomScaleNormal="130" zoomScalePageLayoutView="0" workbookViewId="0" topLeftCell="A1">
      <pane xSplit="6" ySplit="1" topLeftCell="M4" activePane="bottomRight" state="frozen"/>
      <selection pane="topLeft" activeCell="A1" sqref="A1"/>
      <selection pane="topRight" activeCell="G1" sqref="G1"/>
      <selection pane="bottomLeft" activeCell="A14" sqref="A14"/>
      <selection pane="bottomRight" activeCell="N26" sqref="N26"/>
    </sheetView>
  </sheetViews>
  <sheetFormatPr defaultColWidth="9.140625" defaultRowHeight="12.75"/>
  <cols>
    <col min="1" max="1" width="17.421875" style="177" customWidth="1"/>
    <col min="2" max="2" width="10.7109375" style="177" customWidth="1"/>
    <col min="3" max="3" width="12.8515625" style="177" customWidth="1"/>
    <col min="4" max="4" width="15.7109375" style="178" customWidth="1"/>
    <col min="5" max="5" width="7.7109375" style="178" hidden="1" customWidth="1"/>
    <col min="6" max="6" width="0.71875" style="178" hidden="1" customWidth="1"/>
    <col min="7" max="7" width="0.13671875" style="178" hidden="1" customWidth="1"/>
    <col min="8" max="10" width="7.7109375" style="178" hidden="1" customWidth="1"/>
    <col min="11" max="11" width="8.28125" style="178" hidden="1" customWidth="1"/>
    <col min="12" max="12" width="12.140625" style="178" hidden="1" customWidth="1"/>
    <col min="13" max="14" width="13.28125" style="178" customWidth="1"/>
    <col min="15" max="15" width="12.8515625" style="178" customWidth="1"/>
    <col min="16" max="16" width="13.8515625" style="178" customWidth="1"/>
    <col min="17" max="17" width="13.140625" style="178" customWidth="1"/>
    <col min="18" max="20" width="11.28125" style="178" customWidth="1"/>
    <col min="21" max="27" width="11.28125" style="177" customWidth="1"/>
    <col min="28" max="16384" width="9.140625" style="177" customWidth="1"/>
  </cols>
  <sheetData>
    <row r="1" spans="1:19" s="428" customFormat="1" ht="16.5" customHeight="1" thickBot="1">
      <c r="A1" s="772" t="s">
        <v>596</v>
      </c>
      <c r="B1" s="773"/>
      <c r="C1" s="773"/>
      <c r="D1" s="773"/>
      <c r="E1" s="773"/>
      <c r="F1" s="773"/>
      <c r="G1" s="773"/>
      <c r="H1" s="773"/>
      <c r="I1" s="773"/>
      <c r="J1" s="773"/>
      <c r="K1" s="773"/>
      <c r="L1" s="773"/>
      <c r="M1" s="773"/>
      <c r="N1" s="773"/>
      <c r="O1" s="773"/>
      <c r="P1" s="773"/>
      <c r="Q1" s="774"/>
      <c r="R1" s="427"/>
      <c r="S1" s="427"/>
    </row>
    <row r="2" spans="1:20" s="428" customFormat="1" ht="16.5" customHeight="1" thickBot="1">
      <c r="A2" s="775" t="s">
        <v>193</v>
      </c>
      <c r="B2" s="778" t="s">
        <v>194</v>
      </c>
      <c r="C2" s="779"/>
      <c r="D2" s="784" t="s">
        <v>64</v>
      </c>
      <c r="E2" s="787" t="s">
        <v>63</v>
      </c>
      <c r="F2" s="788"/>
      <c r="G2" s="788"/>
      <c r="H2" s="788"/>
      <c r="I2" s="788"/>
      <c r="J2" s="788"/>
      <c r="K2" s="788"/>
      <c r="L2" s="788"/>
      <c r="M2" s="788"/>
      <c r="N2" s="788"/>
      <c r="O2" s="788"/>
      <c r="P2" s="788"/>
      <c r="Q2" s="789"/>
      <c r="R2" s="427"/>
      <c r="S2" s="427"/>
      <c r="T2" s="427"/>
    </row>
    <row r="3" spans="1:20" s="430" customFormat="1" ht="16.5" customHeight="1" thickBot="1">
      <c r="A3" s="776"/>
      <c r="B3" s="780"/>
      <c r="C3" s="781"/>
      <c r="D3" s="785"/>
      <c r="E3" s="483" t="s">
        <v>54</v>
      </c>
      <c r="F3" s="483" t="s">
        <v>55</v>
      </c>
      <c r="G3" s="483" t="s">
        <v>42</v>
      </c>
      <c r="H3" s="483" t="s">
        <v>156</v>
      </c>
      <c r="I3" s="483" t="s">
        <v>157</v>
      </c>
      <c r="J3" s="483" t="s">
        <v>43</v>
      </c>
      <c r="K3" s="483" t="s">
        <v>26</v>
      </c>
      <c r="L3" s="508" t="s">
        <v>133</v>
      </c>
      <c r="M3" s="484" t="s">
        <v>204</v>
      </c>
      <c r="N3" s="508" t="s">
        <v>207</v>
      </c>
      <c r="O3" s="790" t="s">
        <v>301</v>
      </c>
      <c r="P3" s="791"/>
      <c r="Q3" s="792"/>
      <c r="R3" s="429"/>
      <c r="S3" s="429"/>
      <c r="T3" s="429"/>
    </row>
    <row r="4" spans="1:20" s="428" customFormat="1" ht="40.5" customHeight="1" thickBot="1">
      <c r="A4" s="777"/>
      <c r="B4" s="782"/>
      <c r="C4" s="783"/>
      <c r="D4" s="786"/>
      <c r="E4" s="485" t="s">
        <v>158</v>
      </c>
      <c r="F4" s="485" t="s">
        <v>158</v>
      </c>
      <c r="G4" s="485" t="s">
        <v>158</v>
      </c>
      <c r="H4" s="485" t="s">
        <v>158</v>
      </c>
      <c r="I4" s="485" t="s">
        <v>158</v>
      </c>
      <c r="J4" s="485" t="s">
        <v>158</v>
      </c>
      <c r="K4" s="485" t="s">
        <v>158</v>
      </c>
      <c r="L4" s="485" t="s">
        <v>158</v>
      </c>
      <c r="M4" s="485" t="s">
        <v>158</v>
      </c>
      <c r="N4" s="485" t="s">
        <v>158</v>
      </c>
      <c r="O4" s="486" t="s">
        <v>122</v>
      </c>
      <c r="P4" s="486" t="s">
        <v>121</v>
      </c>
      <c r="Q4" s="486" t="s">
        <v>123</v>
      </c>
      <c r="R4" s="427"/>
      <c r="S4" s="427"/>
      <c r="T4" s="427"/>
    </row>
    <row r="5" spans="1:20" s="422" customFormat="1" ht="16.5" customHeight="1" thickBot="1">
      <c r="A5" s="761" t="s">
        <v>203</v>
      </c>
      <c r="B5" s="763" t="s">
        <v>202</v>
      </c>
      <c r="C5" s="764"/>
      <c r="D5" s="487" t="s">
        <v>62</v>
      </c>
      <c r="E5" s="488">
        <v>0</v>
      </c>
      <c r="F5" s="488">
        <v>0</v>
      </c>
      <c r="G5" s="488">
        <v>0</v>
      </c>
      <c r="H5" s="488">
        <v>0</v>
      </c>
      <c r="I5" s="488">
        <v>0</v>
      </c>
      <c r="J5" s="488">
        <v>3500000</v>
      </c>
      <c r="K5" s="488">
        <v>3500000</v>
      </c>
      <c r="L5" s="488">
        <v>3989000</v>
      </c>
      <c r="M5" s="488">
        <v>100000</v>
      </c>
      <c r="N5" s="488">
        <v>4000000</v>
      </c>
      <c r="O5" s="488"/>
      <c r="P5" s="488"/>
      <c r="Q5" s="489">
        <f>O5-P5</f>
        <v>0</v>
      </c>
      <c r="R5" s="421"/>
      <c r="S5" s="421"/>
      <c r="T5" s="421"/>
    </row>
    <row r="6" spans="1:20" s="422" customFormat="1" ht="16.5" customHeight="1" thickBot="1">
      <c r="A6" s="762"/>
      <c r="B6" s="765"/>
      <c r="C6" s="766"/>
      <c r="D6" s="490" t="s">
        <v>67</v>
      </c>
      <c r="E6" s="491">
        <f aca="true" t="shared" si="0" ref="E6:Q6">SUM(E5:E5)</f>
        <v>0</v>
      </c>
      <c r="F6" s="491">
        <f t="shared" si="0"/>
        <v>0</v>
      </c>
      <c r="G6" s="491">
        <f t="shared" si="0"/>
        <v>0</v>
      </c>
      <c r="H6" s="491">
        <f t="shared" si="0"/>
        <v>0</v>
      </c>
      <c r="I6" s="491">
        <f t="shared" si="0"/>
        <v>0</v>
      </c>
      <c r="J6" s="491">
        <f t="shared" si="0"/>
        <v>3500000</v>
      </c>
      <c r="K6" s="491">
        <f t="shared" si="0"/>
        <v>3500000</v>
      </c>
      <c r="L6" s="491">
        <f t="shared" si="0"/>
        <v>3989000</v>
      </c>
      <c r="M6" s="491">
        <f t="shared" si="0"/>
        <v>100000</v>
      </c>
      <c r="N6" s="491">
        <f t="shared" si="0"/>
        <v>4000000</v>
      </c>
      <c r="O6" s="491">
        <f t="shared" si="0"/>
        <v>0</v>
      </c>
      <c r="P6" s="491">
        <f t="shared" si="0"/>
        <v>0</v>
      </c>
      <c r="Q6" s="492">
        <f t="shared" si="0"/>
        <v>0</v>
      </c>
      <c r="R6" s="421"/>
      <c r="S6" s="421"/>
      <c r="T6" s="421"/>
    </row>
    <row r="7" spans="1:20" s="422" customFormat="1" ht="10.5" customHeight="1">
      <c r="A7" s="767" t="s">
        <v>6</v>
      </c>
      <c r="B7" s="763" t="s">
        <v>154</v>
      </c>
      <c r="C7" s="764"/>
      <c r="D7" s="487" t="s">
        <v>62</v>
      </c>
      <c r="E7" s="488">
        <v>0</v>
      </c>
      <c r="F7" s="488">
        <v>0</v>
      </c>
      <c r="G7" s="488">
        <v>0</v>
      </c>
      <c r="H7" s="488">
        <v>0</v>
      </c>
      <c r="I7" s="488">
        <v>0</v>
      </c>
      <c r="J7" s="488">
        <v>0</v>
      </c>
      <c r="K7" s="488">
        <v>0</v>
      </c>
      <c r="L7" s="488">
        <v>0</v>
      </c>
      <c r="M7" s="488"/>
      <c r="N7" s="488"/>
      <c r="O7" s="488">
        <v>0</v>
      </c>
      <c r="P7" s="488">
        <v>0</v>
      </c>
      <c r="Q7" s="489">
        <f>O7-P7</f>
        <v>0</v>
      </c>
      <c r="R7" s="421"/>
      <c r="S7" s="421"/>
      <c r="T7" s="421"/>
    </row>
    <row r="8" spans="1:20" s="422" customFormat="1" ht="10.5" customHeight="1" thickBot="1">
      <c r="A8" s="768"/>
      <c r="B8" s="770"/>
      <c r="C8" s="771"/>
      <c r="D8" s="493" t="s">
        <v>47</v>
      </c>
      <c r="E8" s="494">
        <v>350000</v>
      </c>
      <c r="F8" s="494">
        <v>250000</v>
      </c>
      <c r="G8" s="494">
        <v>10000</v>
      </c>
      <c r="H8" s="494">
        <v>10000</v>
      </c>
      <c r="I8" s="494">
        <v>10000</v>
      </c>
      <c r="J8" s="494">
        <v>10000</v>
      </c>
      <c r="K8" s="494">
        <v>10000</v>
      </c>
      <c r="L8" s="494">
        <v>11000</v>
      </c>
      <c r="M8" s="494"/>
      <c r="N8" s="494"/>
      <c r="O8" s="494">
        <v>0</v>
      </c>
      <c r="P8" s="494">
        <v>0</v>
      </c>
      <c r="Q8" s="495">
        <f>O8-P8</f>
        <v>0</v>
      </c>
      <c r="R8" s="421"/>
      <c r="S8" s="421"/>
      <c r="T8" s="421"/>
    </row>
    <row r="9" spans="1:20" s="422" customFormat="1" ht="14.25" customHeight="1" thickBot="1">
      <c r="A9" s="769"/>
      <c r="B9" s="765"/>
      <c r="C9" s="766"/>
      <c r="D9" s="490" t="s">
        <v>67</v>
      </c>
      <c r="E9" s="491">
        <f aca="true" t="shared" si="1" ref="E9:Q9">SUM(E7:E8)</f>
        <v>350000</v>
      </c>
      <c r="F9" s="491">
        <f t="shared" si="1"/>
        <v>250000</v>
      </c>
      <c r="G9" s="491">
        <f t="shared" si="1"/>
        <v>10000</v>
      </c>
      <c r="H9" s="491">
        <f t="shared" si="1"/>
        <v>10000</v>
      </c>
      <c r="I9" s="491">
        <f t="shared" si="1"/>
        <v>10000</v>
      </c>
      <c r="J9" s="491">
        <f>SUM(J7:J8)</f>
        <v>10000</v>
      </c>
      <c r="K9" s="491">
        <f>SUM(K7:K8)</f>
        <v>10000</v>
      </c>
      <c r="L9" s="491">
        <f>SUM(L7:L8)</f>
        <v>11000</v>
      </c>
      <c r="M9" s="491">
        <f>SUM(M7:M8)</f>
        <v>0</v>
      </c>
      <c r="N9" s="491">
        <f>SUM(N7:N8)</f>
        <v>0</v>
      </c>
      <c r="O9" s="491">
        <f t="shared" si="1"/>
        <v>0</v>
      </c>
      <c r="P9" s="491">
        <f t="shared" si="1"/>
        <v>0</v>
      </c>
      <c r="Q9" s="492">
        <f t="shared" si="1"/>
        <v>0</v>
      </c>
      <c r="R9" s="421"/>
      <c r="S9" s="421"/>
      <c r="T9" s="421"/>
    </row>
    <row r="10" spans="1:20" s="422" customFormat="1" ht="16.5" customHeight="1">
      <c r="A10" s="767" t="s">
        <v>6</v>
      </c>
      <c r="B10" s="763"/>
      <c r="C10" s="764"/>
      <c r="D10" s="487" t="s">
        <v>62</v>
      </c>
      <c r="E10" s="488">
        <v>0</v>
      </c>
      <c r="F10" s="488">
        <v>0</v>
      </c>
      <c r="G10" s="488">
        <v>0</v>
      </c>
      <c r="H10" s="488">
        <v>0</v>
      </c>
      <c r="I10" s="488">
        <v>0</v>
      </c>
      <c r="J10" s="488">
        <v>0</v>
      </c>
      <c r="K10" s="488">
        <v>0</v>
      </c>
      <c r="L10" s="488">
        <v>0</v>
      </c>
      <c r="M10" s="488"/>
      <c r="N10" s="488"/>
      <c r="O10" s="488">
        <v>0</v>
      </c>
      <c r="P10" s="488">
        <v>0</v>
      </c>
      <c r="Q10" s="489">
        <f>O10-P10</f>
        <v>0</v>
      </c>
      <c r="R10" s="421"/>
      <c r="S10" s="421"/>
      <c r="T10" s="421"/>
    </row>
    <row r="11" spans="1:20" s="422" customFormat="1" ht="16.5" customHeight="1" thickBot="1">
      <c r="A11" s="768"/>
      <c r="B11" s="770"/>
      <c r="C11" s="771"/>
      <c r="D11" s="493" t="s">
        <v>47</v>
      </c>
      <c r="E11" s="494">
        <v>0</v>
      </c>
      <c r="F11" s="494">
        <v>0</v>
      </c>
      <c r="G11" s="494">
        <v>0</v>
      </c>
      <c r="H11" s="494">
        <v>0</v>
      </c>
      <c r="I11" s="494">
        <v>0</v>
      </c>
      <c r="J11" s="494">
        <v>0</v>
      </c>
      <c r="K11" s="494">
        <v>0</v>
      </c>
      <c r="L11" s="494">
        <v>0</v>
      </c>
      <c r="M11" s="494"/>
      <c r="N11" s="494"/>
      <c r="O11" s="494">
        <v>0</v>
      </c>
      <c r="P11" s="494">
        <v>0</v>
      </c>
      <c r="Q11" s="495">
        <f>O11-P11</f>
        <v>0</v>
      </c>
      <c r="R11" s="421"/>
      <c r="S11" s="421"/>
      <c r="T11" s="421"/>
    </row>
    <row r="12" spans="1:20" s="422" customFormat="1" ht="16.5" customHeight="1" thickBot="1">
      <c r="A12" s="769"/>
      <c r="B12" s="765"/>
      <c r="C12" s="766"/>
      <c r="D12" s="490" t="s">
        <v>67</v>
      </c>
      <c r="E12" s="491">
        <f aca="true" t="shared" si="2" ref="E12:Q12">SUM(E10:E11)</f>
        <v>0</v>
      </c>
      <c r="F12" s="491">
        <f t="shared" si="2"/>
        <v>0</v>
      </c>
      <c r="G12" s="491">
        <f t="shared" si="2"/>
        <v>0</v>
      </c>
      <c r="H12" s="491">
        <f t="shared" si="2"/>
        <v>0</v>
      </c>
      <c r="I12" s="491">
        <f t="shared" si="2"/>
        <v>0</v>
      </c>
      <c r="J12" s="491">
        <f>SUM(J10:J11)</f>
        <v>0</v>
      </c>
      <c r="K12" s="491">
        <f>SUM(K10:K11)</f>
        <v>0</v>
      </c>
      <c r="L12" s="491">
        <f>SUM(L10:L11)</f>
        <v>0</v>
      </c>
      <c r="M12" s="491">
        <f>SUM(M10:M11)</f>
        <v>0</v>
      </c>
      <c r="N12" s="491">
        <f>SUM(N10:N11)</f>
        <v>0</v>
      </c>
      <c r="O12" s="491">
        <f t="shared" si="2"/>
        <v>0</v>
      </c>
      <c r="P12" s="491">
        <f t="shared" si="2"/>
        <v>0</v>
      </c>
      <c r="Q12" s="492">
        <f t="shared" si="2"/>
        <v>0</v>
      </c>
      <c r="R12" s="421"/>
      <c r="S12" s="421"/>
      <c r="T12" s="421"/>
    </row>
    <row r="13" spans="1:20" s="422" customFormat="1" ht="16.5" customHeight="1">
      <c r="A13" s="767" t="s">
        <v>6</v>
      </c>
      <c r="B13" s="763"/>
      <c r="C13" s="764"/>
      <c r="D13" s="487" t="s">
        <v>62</v>
      </c>
      <c r="E13" s="488">
        <v>0</v>
      </c>
      <c r="F13" s="488">
        <v>0</v>
      </c>
      <c r="G13" s="488">
        <v>0</v>
      </c>
      <c r="H13" s="488">
        <v>0</v>
      </c>
      <c r="I13" s="488">
        <v>0</v>
      </c>
      <c r="J13" s="488">
        <v>0</v>
      </c>
      <c r="K13" s="488">
        <v>0</v>
      </c>
      <c r="L13" s="488">
        <v>0</v>
      </c>
      <c r="M13" s="488"/>
      <c r="N13" s="488"/>
      <c r="O13" s="488">
        <v>0</v>
      </c>
      <c r="P13" s="488">
        <v>0</v>
      </c>
      <c r="Q13" s="489">
        <f>O13-P13</f>
        <v>0</v>
      </c>
      <c r="R13" s="421"/>
      <c r="S13" s="421"/>
      <c r="T13" s="421"/>
    </row>
    <row r="14" spans="1:20" s="422" customFormat="1" ht="12" customHeight="1" thickBot="1">
      <c r="A14" s="768"/>
      <c r="B14" s="770"/>
      <c r="C14" s="771"/>
      <c r="D14" s="493" t="s">
        <v>47</v>
      </c>
      <c r="E14" s="494">
        <v>0</v>
      </c>
      <c r="F14" s="494">
        <v>0</v>
      </c>
      <c r="G14" s="494">
        <v>0</v>
      </c>
      <c r="H14" s="494">
        <v>0</v>
      </c>
      <c r="I14" s="494">
        <v>0</v>
      </c>
      <c r="J14" s="494">
        <v>0</v>
      </c>
      <c r="K14" s="494">
        <v>0</v>
      </c>
      <c r="L14" s="494">
        <v>0</v>
      </c>
      <c r="M14" s="494"/>
      <c r="N14" s="494"/>
      <c r="O14" s="494">
        <v>0</v>
      </c>
      <c r="P14" s="494">
        <v>0</v>
      </c>
      <c r="Q14" s="495">
        <f>O14-P14</f>
        <v>0</v>
      </c>
      <c r="R14" s="421"/>
      <c r="S14" s="421"/>
      <c r="T14" s="421"/>
    </row>
    <row r="15" spans="1:20" s="422" customFormat="1" ht="16.5" customHeight="1" thickBot="1">
      <c r="A15" s="769"/>
      <c r="B15" s="765"/>
      <c r="C15" s="766"/>
      <c r="D15" s="490" t="s">
        <v>67</v>
      </c>
      <c r="E15" s="491">
        <f aca="true" t="shared" si="3" ref="E15:Q15">SUM(E13:E14)</f>
        <v>0</v>
      </c>
      <c r="F15" s="491">
        <f t="shared" si="3"/>
        <v>0</v>
      </c>
      <c r="G15" s="491">
        <f t="shared" si="3"/>
        <v>0</v>
      </c>
      <c r="H15" s="491">
        <f t="shared" si="3"/>
        <v>0</v>
      </c>
      <c r="I15" s="491">
        <f t="shared" si="3"/>
        <v>0</v>
      </c>
      <c r="J15" s="491">
        <f>SUM(J13:J14)</f>
        <v>0</v>
      </c>
      <c r="K15" s="491">
        <f>SUM(K13:K14)</f>
        <v>0</v>
      </c>
      <c r="L15" s="491">
        <f>SUM(L13:L14)</f>
        <v>0</v>
      </c>
      <c r="M15" s="491">
        <f>SUM(M13:M14)</f>
        <v>0</v>
      </c>
      <c r="N15" s="491">
        <f>SUM(N13:N14)</f>
        <v>0</v>
      </c>
      <c r="O15" s="491">
        <f t="shared" si="3"/>
        <v>0</v>
      </c>
      <c r="P15" s="491">
        <f t="shared" si="3"/>
        <v>0</v>
      </c>
      <c r="Q15" s="492">
        <f t="shared" si="3"/>
        <v>0</v>
      </c>
      <c r="R15" s="421"/>
      <c r="S15" s="421"/>
      <c r="T15" s="421"/>
    </row>
    <row r="16" spans="1:20" s="424" customFormat="1" ht="16.5" customHeight="1">
      <c r="A16" s="793" t="s">
        <v>173</v>
      </c>
      <c r="B16" s="794"/>
      <c r="C16" s="795"/>
      <c r="D16" s="496" t="s">
        <v>62</v>
      </c>
      <c r="E16" s="497">
        <f aca="true" t="shared" si="4" ref="E16:Q16">E5+E7+E10+E13</f>
        <v>0</v>
      </c>
      <c r="F16" s="497">
        <f t="shared" si="4"/>
        <v>0</v>
      </c>
      <c r="G16" s="497">
        <f t="shared" si="4"/>
        <v>0</v>
      </c>
      <c r="H16" s="497">
        <f t="shared" si="4"/>
        <v>0</v>
      </c>
      <c r="I16" s="497">
        <f t="shared" si="4"/>
        <v>0</v>
      </c>
      <c r="J16" s="497">
        <f t="shared" si="4"/>
        <v>3500000</v>
      </c>
      <c r="K16" s="497">
        <f t="shared" si="4"/>
        <v>3500000</v>
      </c>
      <c r="L16" s="497">
        <f t="shared" si="4"/>
        <v>3989000</v>
      </c>
      <c r="M16" s="497">
        <f t="shared" si="4"/>
        <v>100000</v>
      </c>
      <c r="N16" s="497">
        <f t="shared" si="4"/>
        <v>4000000</v>
      </c>
      <c r="O16" s="497">
        <f t="shared" si="4"/>
        <v>0</v>
      </c>
      <c r="P16" s="497">
        <f t="shared" si="4"/>
        <v>0</v>
      </c>
      <c r="Q16" s="497">
        <f t="shared" si="4"/>
        <v>0</v>
      </c>
      <c r="R16" s="423"/>
      <c r="S16" s="423"/>
      <c r="T16" s="423"/>
    </row>
    <row r="17" spans="1:20" s="424" customFormat="1" ht="16.5" customHeight="1" thickBot="1">
      <c r="A17" s="796"/>
      <c r="B17" s="797"/>
      <c r="C17" s="798"/>
      <c r="D17" s="498" t="s">
        <v>47</v>
      </c>
      <c r="E17" s="499" t="e">
        <f>E8+E11+E14+#REF!</f>
        <v>#REF!</v>
      </c>
      <c r="F17" s="499" t="e">
        <f>F8+F11+F14+#REF!</f>
        <v>#REF!</v>
      </c>
      <c r="G17" s="499" t="e">
        <f>G8+G11+G14+#REF!</f>
        <v>#REF!</v>
      </c>
      <c r="H17" s="499" t="e">
        <f>H8+H11+H14+#REF!</f>
        <v>#REF!</v>
      </c>
      <c r="I17" s="499" t="e">
        <f>I8+I11+I14+#REF!</f>
        <v>#REF!</v>
      </c>
      <c r="J17" s="499" t="e">
        <f>J8+J11+J14+#REF!</f>
        <v>#REF!</v>
      </c>
      <c r="K17" s="499" t="e">
        <f>K8+K11+K14+#REF!</f>
        <v>#REF!</v>
      </c>
      <c r="L17" s="499">
        <f aca="true" t="shared" si="5" ref="L17:Q17">L8+L11+L14</f>
        <v>11000</v>
      </c>
      <c r="M17" s="499">
        <f t="shared" si="5"/>
        <v>0</v>
      </c>
      <c r="N17" s="499">
        <f t="shared" si="5"/>
        <v>0</v>
      </c>
      <c r="O17" s="499">
        <f t="shared" si="5"/>
        <v>0</v>
      </c>
      <c r="P17" s="499">
        <f t="shared" si="5"/>
        <v>0</v>
      </c>
      <c r="Q17" s="499">
        <f t="shared" si="5"/>
        <v>0</v>
      </c>
      <c r="R17" s="423"/>
      <c r="S17" s="423"/>
      <c r="T17" s="423"/>
    </row>
    <row r="18" spans="1:20" s="426" customFormat="1" ht="16.5" customHeight="1" thickBot="1">
      <c r="A18" s="799"/>
      <c r="B18" s="800"/>
      <c r="C18" s="801"/>
      <c r="D18" s="500" t="s">
        <v>67</v>
      </c>
      <c r="E18" s="501" t="e">
        <f aca="true" t="shared" si="6" ref="E18:Q18">SUM(E16:E17)</f>
        <v>#REF!</v>
      </c>
      <c r="F18" s="501" t="e">
        <f t="shared" si="6"/>
        <v>#REF!</v>
      </c>
      <c r="G18" s="501" t="e">
        <f t="shared" si="6"/>
        <v>#REF!</v>
      </c>
      <c r="H18" s="501" t="e">
        <f t="shared" si="6"/>
        <v>#REF!</v>
      </c>
      <c r="I18" s="501" t="e">
        <f t="shared" si="6"/>
        <v>#REF!</v>
      </c>
      <c r="J18" s="501" t="e">
        <f>SUM(J16:J17)</f>
        <v>#REF!</v>
      </c>
      <c r="K18" s="501" t="e">
        <f>SUM(K16:K17)</f>
        <v>#REF!</v>
      </c>
      <c r="L18" s="501">
        <f>SUM(L16:L17)</f>
        <v>4000000</v>
      </c>
      <c r="M18" s="501">
        <f>SUM(M16:M17)</f>
        <v>100000</v>
      </c>
      <c r="N18" s="501">
        <f>SUM(N16:N17)</f>
        <v>4000000</v>
      </c>
      <c r="O18" s="501">
        <f t="shared" si="6"/>
        <v>0</v>
      </c>
      <c r="P18" s="501">
        <f t="shared" si="6"/>
        <v>0</v>
      </c>
      <c r="Q18" s="501">
        <f t="shared" si="6"/>
        <v>0</v>
      </c>
      <c r="R18" s="425"/>
      <c r="S18" s="425"/>
      <c r="T18" s="425"/>
    </row>
    <row r="19" spans="1:20" s="432" customFormat="1" ht="16.5" customHeight="1">
      <c r="A19" s="802" t="s">
        <v>34</v>
      </c>
      <c r="B19" s="803"/>
      <c r="C19" s="804"/>
      <c r="D19" s="502" t="s">
        <v>62</v>
      </c>
      <c r="E19" s="503" t="e">
        <f>#REF!+#REF!+E16+#REF!</f>
        <v>#REF!</v>
      </c>
      <c r="F19" s="503" t="e">
        <f>#REF!+#REF!+F16+#REF!</f>
        <v>#REF!</v>
      </c>
      <c r="G19" s="503" t="e">
        <f>#REF!+#REF!+G16+#REF!</f>
        <v>#REF!</v>
      </c>
      <c r="H19" s="503" t="e">
        <f>#REF!+#REF!+H16+#REF!</f>
        <v>#REF!</v>
      </c>
      <c r="I19" s="503" t="e">
        <f>#REF!+#REF!+I16+#REF!</f>
        <v>#REF!</v>
      </c>
      <c r="J19" s="503" t="e">
        <f>#REF!+#REF!+J16+#REF!</f>
        <v>#REF!</v>
      </c>
      <c r="K19" s="503" t="e">
        <f>#REF!+#REF!+K16+#REF!</f>
        <v>#REF!</v>
      </c>
      <c r="L19" s="503">
        <f aca="true" t="shared" si="7" ref="L19:Q20">L16</f>
        <v>3989000</v>
      </c>
      <c r="M19" s="503">
        <f t="shared" si="7"/>
        <v>100000</v>
      </c>
      <c r="N19" s="503">
        <f t="shared" si="7"/>
        <v>4000000</v>
      </c>
      <c r="O19" s="503">
        <f t="shared" si="7"/>
        <v>0</v>
      </c>
      <c r="P19" s="503">
        <f t="shared" si="7"/>
        <v>0</v>
      </c>
      <c r="Q19" s="503">
        <f t="shared" si="7"/>
        <v>0</v>
      </c>
      <c r="R19" s="431"/>
      <c r="S19" s="431"/>
      <c r="T19" s="431"/>
    </row>
    <row r="20" spans="1:20" s="432" customFormat="1" ht="16.5" customHeight="1" thickBot="1">
      <c r="A20" s="805"/>
      <c r="B20" s="806"/>
      <c r="C20" s="807"/>
      <c r="D20" s="504" t="s">
        <v>47</v>
      </c>
      <c r="E20" s="505" t="e">
        <f>#REF!+#REF!+E17+#REF!</f>
        <v>#REF!</v>
      </c>
      <c r="F20" s="505" t="e">
        <f>#REF!+#REF!+F17+#REF!</f>
        <v>#REF!</v>
      </c>
      <c r="G20" s="505" t="e">
        <f>#REF!+#REF!+G17+#REF!</f>
        <v>#REF!</v>
      </c>
      <c r="H20" s="505" t="e">
        <f>#REF!+#REF!+H17+#REF!</f>
        <v>#REF!</v>
      </c>
      <c r="I20" s="505" t="e">
        <f>#REF!+#REF!+I17+#REF!</f>
        <v>#REF!</v>
      </c>
      <c r="J20" s="505" t="e">
        <f>#REF!+#REF!+J17+#REF!</f>
        <v>#REF!</v>
      </c>
      <c r="K20" s="505" t="e">
        <f>#REF!+#REF!+K17+#REF!</f>
        <v>#REF!</v>
      </c>
      <c r="L20" s="505">
        <f t="shared" si="7"/>
        <v>11000</v>
      </c>
      <c r="M20" s="505">
        <f t="shared" si="7"/>
        <v>0</v>
      </c>
      <c r="N20" s="505">
        <f t="shared" si="7"/>
        <v>0</v>
      </c>
      <c r="O20" s="505">
        <f t="shared" si="7"/>
        <v>0</v>
      </c>
      <c r="P20" s="505">
        <f t="shared" si="7"/>
        <v>0</v>
      </c>
      <c r="Q20" s="505">
        <f t="shared" si="7"/>
        <v>0</v>
      </c>
      <c r="R20" s="431"/>
      <c r="S20" s="431"/>
      <c r="T20" s="431"/>
    </row>
    <row r="21" spans="1:20" s="434" customFormat="1" ht="16.5" customHeight="1" thickBot="1">
      <c r="A21" s="808"/>
      <c r="B21" s="809"/>
      <c r="C21" s="810"/>
      <c r="D21" s="506" t="s">
        <v>67</v>
      </c>
      <c r="E21" s="507" t="e">
        <f aca="true" t="shared" si="8" ref="E21:Q21">SUM(E19:E20)</f>
        <v>#REF!</v>
      </c>
      <c r="F21" s="507" t="e">
        <f t="shared" si="8"/>
        <v>#REF!</v>
      </c>
      <c r="G21" s="507" t="e">
        <f t="shared" si="8"/>
        <v>#REF!</v>
      </c>
      <c r="H21" s="507" t="e">
        <f t="shared" si="8"/>
        <v>#REF!</v>
      </c>
      <c r="I21" s="507" t="e">
        <f t="shared" si="8"/>
        <v>#REF!</v>
      </c>
      <c r="J21" s="507" t="e">
        <f>SUM(J19:J20)</f>
        <v>#REF!</v>
      </c>
      <c r="K21" s="507" t="e">
        <f>SUM(K19:K20)</f>
        <v>#REF!</v>
      </c>
      <c r="L21" s="507">
        <f>SUM(L19:L20)</f>
        <v>4000000</v>
      </c>
      <c r="M21" s="507">
        <f>SUM(M19:M20)</f>
        <v>100000</v>
      </c>
      <c r="N21" s="507">
        <f>SUM(N19:N20)</f>
        <v>4000000</v>
      </c>
      <c r="O21" s="507">
        <f t="shared" si="8"/>
        <v>0</v>
      </c>
      <c r="P21" s="507">
        <f t="shared" si="8"/>
        <v>0</v>
      </c>
      <c r="Q21" s="507">
        <f t="shared" si="8"/>
        <v>0</v>
      </c>
      <c r="R21" s="433"/>
      <c r="S21" s="433"/>
      <c r="T21" s="433"/>
    </row>
    <row r="22" ht="19.5" customHeight="1"/>
  </sheetData>
  <sheetProtection/>
  <mergeCells count="16">
    <mergeCell ref="A10:A12"/>
    <mergeCell ref="B10:C12"/>
    <mergeCell ref="A13:A15"/>
    <mergeCell ref="B13:C15"/>
    <mergeCell ref="A16:C18"/>
    <mergeCell ref="A19:C21"/>
    <mergeCell ref="A5:A6"/>
    <mergeCell ref="B5:C6"/>
    <mergeCell ref="A7:A9"/>
    <mergeCell ref="B7:C9"/>
    <mergeCell ref="A1:Q1"/>
    <mergeCell ref="A2:A4"/>
    <mergeCell ref="B2:C4"/>
    <mergeCell ref="D2:D4"/>
    <mergeCell ref="E2:Q2"/>
    <mergeCell ref="O3:Q3"/>
  </mergeCells>
  <printOptions horizontalCentered="1"/>
  <pageMargins left="0.5511811023622047" right="0.15748031496062992" top="0.1968503937007874" bottom="0.1968503937007874" header="0.5118110236220472" footer="0.5118110236220472"/>
  <pageSetup horizontalDpi="300" verticalDpi="300" orientation="portrait" paperSize="9" scale="75" r:id="rId1"/>
  <headerFooter alignWithMargins="0">
    <oddFooter>&amp;CSayfa &amp;P / &amp;N</oddFooter>
  </headerFooter>
</worksheet>
</file>

<file path=xl/worksheets/sheet8.xml><?xml version="1.0" encoding="utf-8"?>
<worksheet xmlns="http://schemas.openxmlformats.org/spreadsheetml/2006/main" xmlns:r="http://schemas.openxmlformats.org/officeDocument/2006/relationships">
  <sheetPr>
    <tabColor rgb="FFFFFF00"/>
  </sheetPr>
  <dimension ref="A1:T24"/>
  <sheetViews>
    <sheetView zoomScalePageLayoutView="0" workbookViewId="0" topLeftCell="A1">
      <pane xSplit="6" ySplit="6" topLeftCell="M13" activePane="bottomRight" state="frozen"/>
      <selection pane="topLeft" activeCell="A1" sqref="A1"/>
      <selection pane="topRight" activeCell="G1" sqref="G1"/>
      <selection pane="bottomLeft" activeCell="A14" sqref="A14"/>
      <selection pane="bottomRight" activeCell="N29" sqref="N29"/>
    </sheetView>
  </sheetViews>
  <sheetFormatPr defaultColWidth="9.140625" defaultRowHeight="12.75"/>
  <cols>
    <col min="1" max="1" width="20.140625" style="138" customWidth="1"/>
    <col min="2" max="2" width="14.7109375" style="138" customWidth="1"/>
    <col min="3" max="3" width="10.57421875" style="138" customWidth="1"/>
    <col min="4" max="4" width="19.57421875" style="139" customWidth="1"/>
    <col min="5" max="11" width="12.8515625" style="139" hidden="1" customWidth="1"/>
    <col min="12" max="12" width="14.7109375" style="139" hidden="1" customWidth="1"/>
    <col min="13" max="13" width="13.140625" style="139" customWidth="1"/>
    <col min="14" max="14" width="15.00390625" style="139" customWidth="1"/>
    <col min="15" max="19" width="12.8515625" style="139" customWidth="1"/>
    <col min="20" max="20" width="11.28125" style="139" customWidth="1"/>
    <col min="21" max="27" width="11.28125" style="138" customWidth="1"/>
    <col min="28" max="16384" width="9.140625" style="138" customWidth="1"/>
  </cols>
  <sheetData>
    <row r="1" spans="1:20" s="137" customFormat="1" ht="24" customHeight="1">
      <c r="A1" s="841" t="s">
        <v>33</v>
      </c>
      <c r="B1" s="841"/>
      <c r="C1" s="841"/>
      <c r="D1" s="841"/>
      <c r="E1" s="841"/>
      <c r="F1" s="841"/>
      <c r="G1" s="841"/>
      <c r="H1" s="841"/>
      <c r="I1" s="841"/>
      <c r="J1" s="841"/>
      <c r="K1" s="841"/>
      <c r="L1" s="841"/>
      <c r="M1" s="841"/>
      <c r="N1" s="841"/>
      <c r="O1" s="841"/>
      <c r="P1" s="841"/>
      <c r="Q1" s="841"/>
      <c r="R1" s="841"/>
      <c r="S1" s="841"/>
      <c r="T1" s="136"/>
    </row>
    <row r="2" ht="13.5" thickBot="1"/>
    <row r="3" spans="1:19" s="140" customFormat="1" ht="24" customHeight="1" thickBot="1">
      <c r="A3" s="842" t="s">
        <v>584</v>
      </c>
      <c r="B3" s="843"/>
      <c r="C3" s="843"/>
      <c r="D3" s="843"/>
      <c r="E3" s="843"/>
      <c r="F3" s="843"/>
      <c r="G3" s="843"/>
      <c r="H3" s="843"/>
      <c r="I3" s="843"/>
      <c r="J3" s="843"/>
      <c r="K3" s="843"/>
      <c r="L3" s="843"/>
      <c r="M3" s="843"/>
      <c r="N3" s="843"/>
      <c r="O3" s="843"/>
      <c r="P3" s="843"/>
      <c r="Q3" s="843"/>
      <c r="R3" s="843"/>
      <c r="S3" s="844"/>
    </row>
    <row r="4" spans="1:20" s="142" customFormat="1" ht="24" customHeight="1" thickBot="1">
      <c r="A4" s="820" t="s">
        <v>193</v>
      </c>
      <c r="B4" s="852" t="s">
        <v>194</v>
      </c>
      <c r="C4" s="853"/>
      <c r="D4" s="851" t="s">
        <v>64</v>
      </c>
      <c r="E4" s="845" t="s">
        <v>63</v>
      </c>
      <c r="F4" s="846"/>
      <c r="G4" s="846"/>
      <c r="H4" s="846"/>
      <c r="I4" s="846"/>
      <c r="J4" s="846"/>
      <c r="K4" s="846"/>
      <c r="L4" s="846"/>
      <c r="M4" s="846"/>
      <c r="N4" s="846"/>
      <c r="O4" s="846"/>
      <c r="P4" s="846"/>
      <c r="Q4" s="846"/>
      <c r="R4" s="846"/>
      <c r="S4" s="847"/>
      <c r="T4" s="141"/>
    </row>
    <row r="5" spans="1:20" s="144" customFormat="1" ht="24" customHeight="1">
      <c r="A5" s="821"/>
      <c r="B5" s="854"/>
      <c r="C5" s="853"/>
      <c r="D5" s="821"/>
      <c r="E5" s="155" t="s">
        <v>54</v>
      </c>
      <c r="F5" s="155" t="s">
        <v>55</v>
      </c>
      <c r="G5" s="155" t="s">
        <v>42</v>
      </c>
      <c r="H5" s="155" t="s">
        <v>156</v>
      </c>
      <c r="I5" s="155" t="s">
        <v>157</v>
      </c>
      <c r="J5" s="155" t="s">
        <v>43</v>
      </c>
      <c r="K5" s="155" t="s">
        <v>26</v>
      </c>
      <c r="L5" s="155" t="s">
        <v>133</v>
      </c>
      <c r="M5" s="317" t="s">
        <v>204</v>
      </c>
      <c r="N5" s="317" t="s">
        <v>207</v>
      </c>
      <c r="O5" s="848" t="s">
        <v>301</v>
      </c>
      <c r="P5" s="849"/>
      <c r="Q5" s="850"/>
      <c r="R5" s="155" t="s">
        <v>424</v>
      </c>
      <c r="S5" s="155" t="s">
        <v>585</v>
      </c>
      <c r="T5" s="143"/>
    </row>
    <row r="6" spans="1:20" s="142" customFormat="1" ht="44.25" customHeight="1" thickBot="1">
      <c r="A6" s="822"/>
      <c r="B6" s="855"/>
      <c r="C6" s="856"/>
      <c r="D6" s="822"/>
      <c r="E6" s="156" t="s">
        <v>158</v>
      </c>
      <c r="F6" s="156" t="s">
        <v>158</v>
      </c>
      <c r="G6" s="156" t="s">
        <v>158</v>
      </c>
      <c r="H6" s="156" t="s">
        <v>158</v>
      </c>
      <c r="I6" s="156" t="s">
        <v>158</v>
      </c>
      <c r="J6" s="156" t="s">
        <v>158</v>
      </c>
      <c r="K6" s="156" t="s">
        <v>158</v>
      </c>
      <c r="L6" s="156" t="s">
        <v>158</v>
      </c>
      <c r="M6" s="156" t="s">
        <v>158</v>
      </c>
      <c r="N6" s="156" t="s">
        <v>158</v>
      </c>
      <c r="O6" s="156" t="s">
        <v>122</v>
      </c>
      <c r="P6" s="156" t="s">
        <v>121</v>
      </c>
      <c r="Q6" s="156" t="s">
        <v>123</v>
      </c>
      <c r="R6" s="156" t="s">
        <v>121</v>
      </c>
      <c r="S6" s="156" t="s">
        <v>121</v>
      </c>
      <c r="T6" s="141"/>
    </row>
    <row r="7" spans="1:19" s="146" customFormat="1" ht="16.5" customHeight="1">
      <c r="A7" s="832" t="s">
        <v>203</v>
      </c>
      <c r="B7" s="835" t="s">
        <v>202</v>
      </c>
      <c r="C7" s="836"/>
      <c r="D7" s="509" t="s">
        <v>62</v>
      </c>
      <c r="E7" s="510">
        <v>0</v>
      </c>
      <c r="F7" s="510">
        <v>0</v>
      </c>
      <c r="G7" s="510">
        <v>0</v>
      </c>
      <c r="H7" s="510">
        <v>0</v>
      </c>
      <c r="I7" s="510">
        <v>0</v>
      </c>
      <c r="J7" s="510">
        <v>3500000</v>
      </c>
      <c r="K7" s="510">
        <v>3500000</v>
      </c>
      <c r="L7" s="510">
        <v>3989000</v>
      </c>
      <c r="M7" s="510">
        <v>100000</v>
      </c>
      <c r="N7" s="510">
        <v>4000000</v>
      </c>
      <c r="O7" s="510"/>
      <c r="P7" s="510"/>
      <c r="Q7" s="511">
        <f>O7-P7</f>
        <v>0</v>
      </c>
      <c r="R7" s="510"/>
      <c r="S7" s="510"/>
    </row>
    <row r="8" spans="1:19" s="146" customFormat="1" ht="16.5" customHeight="1" thickBot="1">
      <c r="A8" s="833"/>
      <c r="B8" s="837"/>
      <c r="C8" s="838"/>
      <c r="D8" s="512" t="s">
        <v>47</v>
      </c>
      <c r="E8" s="513">
        <v>0</v>
      </c>
      <c r="F8" s="513">
        <v>0</v>
      </c>
      <c r="G8" s="513">
        <v>0</v>
      </c>
      <c r="H8" s="513">
        <v>0</v>
      </c>
      <c r="I8" s="513">
        <v>0</v>
      </c>
      <c r="J8" s="513">
        <v>0</v>
      </c>
      <c r="K8" s="513">
        <v>0</v>
      </c>
      <c r="L8" s="513">
        <v>0</v>
      </c>
      <c r="M8" s="513">
        <v>0</v>
      </c>
      <c r="N8" s="513"/>
      <c r="O8" s="513">
        <v>0</v>
      </c>
      <c r="P8" s="513">
        <v>0</v>
      </c>
      <c r="Q8" s="514">
        <f>O8-P8</f>
        <v>0</v>
      </c>
      <c r="R8" s="513">
        <v>0</v>
      </c>
      <c r="S8" s="513">
        <v>0</v>
      </c>
    </row>
    <row r="9" spans="1:19" s="146" customFormat="1" ht="19.5" customHeight="1" thickBot="1">
      <c r="A9" s="834"/>
      <c r="B9" s="839"/>
      <c r="C9" s="840"/>
      <c r="D9" s="515" t="s">
        <v>67</v>
      </c>
      <c r="E9" s="516">
        <f aca="true" t="shared" si="0" ref="E9:S9">SUM(E7:E8)</f>
        <v>0</v>
      </c>
      <c r="F9" s="516">
        <f t="shared" si="0"/>
        <v>0</v>
      </c>
      <c r="G9" s="516">
        <f t="shared" si="0"/>
        <v>0</v>
      </c>
      <c r="H9" s="516">
        <f t="shared" si="0"/>
        <v>0</v>
      </c>
      <c r="I9" s="516">
        <f t="shared" si="0"/>
        <v>0</v>
      </c>
      <c r="J9" s="516">
        <f t="shared" si="0"/>
        <v>3500000</v>
      </c>
      <c r="K9" s="516">
        <f>SUM(K7:K8)</f>
        <v>3500000</v>
      </c>
      <c r="L9" s="516">
        <f>SUM(L7:L8)</f>
        <v>3989000</v>
      </c>
      <c r="M9" s="516">
        <f>SUM(M7:M8)</f>
        <v>100000</v>
      </c>
      <c r="N9" s="516">
        <f>SUM(N7:N8)</f>
        <v>4000000</v>
      </c>
      <c r="O9" s="516">
        <f t="shared" si="0"/>
        <v>0</v>
      </c>
      <c r="P9" s="516">
        <f t="shared" si="0"/>
        <v>0</v>
      </c>
      <c r="Q9" s="517">
        <f t="shared" si="0"/>
        <v>0</v>
      </c>
      <c r="R9" s="516">
        <f t="shared" si="0"/>
        <v>0</v>
      </c>
      <c r="S9" s="516">
        <f t="shared" si="0"/>
        <v>0</v>
      </c>
    </row>
    <row r="10" spans="1:20" s="146" customFormat="1" ht="18" customHeight="1" thickBot="1">
      <c r="A10" s="832" t="s">
        <v>6</v>
      </c>
      <c r="B10" s="835" t="s">
        <v>154</v>
      </c>
      <c r="C10" s="836"/>
      <c r="D10" s="509" t="s">
        <v>62</v>
      </c>
      <c r="E10" s="510">
        <v>0</v>
      </c>
      <c r="F10" s="510">
        <v>0</v>
      </c>
      <c r="G10" s="510">
        <v>0</v>
      </c>
      <c r="H10" s="510">
        <v>0</v>
      </c>
      <c r="I10" s="510">
        <v>0</v>
      </c>
      <c r="J10" s="510">
        <v>0</v>
      </c>
      <c r="K10" s="510">
        <v>0</v>
      </c>
      <c r="L10" s="510">
        <v>0</v>
      </c>
      <c r="M10" s="510">
        <v>0</v>
      </c>
      <c r="N10" s="510"/>
      <c r="O10" s="510">
        <v>0</v>
      </c>
      <c r="P10" s="510">
        <v>0</v>
      </c>
      <c r="Q10" s="511">
        <f>O10-P10</f>
        <v>0</v>
      </c>
      <c r="R10" s="510">
        <v>0</v>
      </c>
      <c r="S10" s="510">
        <v>0</v>
      </c>
      <c r="T10" s="145"/>
    </row>
    <row r="11" spans="1:20" s="146" customFormat="1" ht="15" thickBot="1">
      <c r="A11" s="833"/>
      <c r="B11" s="837"/>
      <c r="C11" s="838"/>
      <c r="D11" s="512" t="s">
        <v>47</v>
      </c>
      <c r="E11" s="513">
        <v>350000</v>
      </c>
      <c r="F11" s="513">
        <v>250000</v>
      </c>
      <c r="G11" s="513">
        <v>10000</v>
      </c>
      <c r="H11" s="513">
        <v>10000</v>
      </c>
      <c r="I11" s="513">
        <v>10000</v>
      </c>
      <c r="J11" s="513">
        <v>10000</v>
      </c>
      <c r="K11" s="513">
        <v>10000</v>
      </c>
      <c r="L11" s="513">
        <v>11000</v>
      </c>
      <c r="M11" s="513"/>
      <c r="N11" s="518"/>
      <c r="O11" s="510">
        <v>0</v>
      </c>
      <c r="P11" s="510">
        <v>0</v>
      </c>
      <c r="Q11" s="514">
        <f>O11-P11</f>
        <v>0</v>
      </c>
      <c r="R11" s="513">
        <v>0</v>
      </c>
      <c r="S11" s="513">
        <v>0</v>
      </c>
      <c r="T11" s="145"/>
    </row>
    <row r="12" spans="1:20" s="146" customFormat="1" ht="33" customHeight="1" thickBot="1">
      <c r="A12" s="834"/>
      <c r="B12" s="839"/>
      <c r="C12" s="840"/>
      <c r="D12" s="515" t="s">
        <v>67</v>
      </c>
      <c r="E12" s="516">
        <f aca="true" t="shared" si="1" ref="E12:S12">SUM(E10:E11)</f>
        <v>350000</v>
      </c>
      <c r="F12" s="516">
        <f t="shared" si="1"/>
        <v>250000</v>
      </c>
      <c r="G12" s="516">
        <f t="shared" si="1"/>
        <v>10000</v>
      </c>
      <c r="H12" s="516">
        <f t="shared" si="1"/>
        <v>10000</v>
      </c>
      <c r="I12" s="516">
        <f t="shared" si="1"/>
        <v>10000</v>
      </c>
      <c r="J12" s="516">
        <f>SUM(J10:J11)</f>
        <v>10000</v>
      </c>
      <c r="K12" s="516">
        <f>SUM(K10:K11)</f>
        <v>10000</v>
      </c>
      <c r="L12" s="516">
        <f>SUM(L10:L11)</f>
        <v>11000</v>
      </c>
      <c r="M12" s="516">
        <f>SUM(M10:M11)</f>
        <v>0</v>
      </c>
      <c r="N12" s="516"/>
      <c r="O12" s="516">
        <f t="shared" si="1"/>
        <v>0</v>
      </c>
      <c r="P12" s="516">
        <f t="shared" si="1"/>
        <v>0</v>
      </c>
      <c r="Q12" s="517">
        <f t="shared" si="1"/>
        <v>0</v>
      </c>
      <c r="R12" s="516">
        <f t="shared" si="1"/>
        <v>0</v>
      </c>
      <c r="S12" s="516">
        <f t="shared" si="1"/>
        <v>0</v>
      </c>
      <c r="T12" s="145"/>
    </row>
    <row r="13" spans="1:19" s="146" customFormat="1" ht="14.25">
      <c r="A13" s="832" t="s">
        <v>6</v>
      </c>
      <c r="B13" s="835"/>
      <c r="C13" s="836"/>
      <c r="D13" s="509" t="s">
        <v>62</v>
      </c>
      <c r="E13" s="510">
        <v>0</v>
      </c>
      <c r="F13" s="510">
        <v>0</v>
      </c>
      <c r="G13" s="510">
        <v>0</v>
      </c>
      <c r="H13" s="510">
        <v>0</v>
      </c>
      <c r="I13" s="510">
        <v>0</v>
      </c>
      <c r="J13" s="510">
        <v>0</v>
      </c>
      <c r="K13" s="510">
        <v>0</v>
      </c>
      <c r="L13" s="510">
        <v>0</v>
      </c>
      <c r="M13" s="510">
        <v>0</v>
      </c>
      <c r="N13" s="510"/>
      <c r="O13" s="510">
        <v>0</v>
      </c>
      <c r="P13" s="510">
        <v>0</v>
      </c>
      <c r="Q13" s="511">
        <f>O13-P13</f>
        <v>0</v>
      </c>
      <c r="R13" s="510">
        <v>0</v>
      </c>
      <c r="S13" s="510">
        <v>0</v>
      </c>
    </row>
    <row r="14" spans="1:19" s="146" customFormat="1" ht="30.75" customHeight="1" thickBot="1">
      <c r="A14" s="833"/>
      <c r="B14" s="837"/>
      <c r="C14" s="838"/>
      <c r="D14" s="512" t="s">
        <v>47</v>
      </c>
      <c r="E14" s="513">
        <v>0</v>
      </c>
      <c r="F14" s="513">
        <v>0</v>
      </c>
      <c r="G14" s="513">
        <v>0</v>
      </c>
      <c r="H14" s="513">
        <v>0</v>
      </c>
      <c r="I14" s="513">
        <v>0</v>
      </c>
      <c r="J14" s="513">
        <v>0</v>
      </c>
      <c r="K14" s="513">
        <v>0</v>
      </c>
      <c r="L14" s="513">
        <v>0</v>
      </c>
      <c r="M14" s="513">
        <v>0</v>
      </c>
      <c r="N14" s="513"/>
      <c r="O14" s="513">
        <v>0</v>
      </c>
      <c r="P14" s="513">
        <v>0</v>
      </c>
      <c r="Q14" s="514">
        <f>O14-P14</f>
        <v>0</v>
      </c>
      <c r="R14" s="513">
        <v>0</v>
      </c>
      <c r="S14" s="513">
        <v>0</v>
      </c>
    </row>
    <row r="15" spans="1:19" s="146" customFormat="1" ht="15" thickBot="1">
      <c r="A15" s="834"/>
      <c r="B15" s="839"/>
      <c r="C15" s="840"/>
      <c r="D15" s="515" t="s">
        <v>67</v>
      </c>
      <c r="E15" s="516">
        <f aca="true" t="shared" si="2" ref="E15:S15">SUM(E13:E14)</f>
        <v>0</v>
      </c>
      <c r="F15" s="516">
        <f t="shared" si="2"/>
        <v>0</v>
      </c>
      <c r="G15" s="516">
        <f t="shared" si="2"/>
        <v>0</v>
      </c>
      <c r="H15" s="516">
        <f t="shared" si="2"/>
        <v>0</v>
      </c>
      <c r="I15" s="516">
        <f t="shared" si="2"/>
        <v>0</v>
      </c>
      <c r="J15" s="516">
        <f>SUM(J13:J14)</f>
        <v>0</v>
      </c>
      <c r="K15" s="516">
        <f>SUM(K13:K14)</f>
        <v>0</v>
      </c>
      <c r="L15" s="516">
        <f>SUM(L13:L14)</f>
        <v>0</v>
      </c>
      <c r="M15" s="516">
        <f>SUM(M13:M14)</f>
        <v>0</v>
      </c>
      <c r="N15" s="516"/>
      <c r="O15" s="516">
        <f t="shared" si="2"/>
        <v>0</v>
      </c>
      <c r="P15" s="516">
        <f t="shared" si="2"/>
        <v>0</v>
      </c>
      <c r="Q15" s="517">
        <f t="shared" si="2"/>
        <v>0</v>
      </c>
      <c r="R15" s="516">
        <f t="shared" si="2"/>
        <v>0</v>
      </c>
      <c r="S15" s="516">
        <f t="shared" si="2"/>
        <v>0</v>
      </c>
    </row>
    <row r="16" spans="1:19" s="146" customFormat="1" ht="20.25" customHeight="1">
      <c r="A16" s="832" t="s">
        <v>6</v>
      </c>
      <c r="B16" s="835"/>
      <c r="C16" s="836"/>
      <c r="D16" s="509" t="s">
        <v>62</v>
      </c>
      <c r="E16" s="510">
        <v>0</v>
      </c>
      <c r="F16" s="510">
        <v>0</v>
      </c>
      <c r="G16" s="510">
        <v>0</v>
      </c>
      <c r="H16" s="510">
        <v>0</v>
      </c>
      <c r="I16" s="510">
        <v>0</v>
      </c>
      <c r="J16" s="510">
        <v>0</v>
      </c>
      <c r="K16" s="510">
        <v>0</v>
      </c>
      <c r="L16" s="510">
        <v>0</v>
      </c>
      <c r="M16" s="510">
        <v>0</v>
      </c>
      <c r="N16" s="510"/>
      <c r="O16" s="510">
        <v>0</v>
      </c>
      <c r="P16" s="510">
        <v>0</v>
      </c>
      <c r="Q16" s="511">
        <f>O16-P16</f>
        <v>0</v>
      </c>
      <c r="R16" s="510">
        <v>0</v>
      </c>
      <c r="S16" s="510">
        <v>0</v>
      </c>
    </row>
    <row r="17" spans="1:19" s="146" customFormat="1" ht="21.75" customHeight="1" thickBot="1">
      <c r="A17" s="833"/>
      <c r="B17" s="837"/>
      <c r="C17" s="838"/>
      <c r="D17" s="512" t="s">
        <v>47</v>
      </c>
      <c r="E17" s="513">
        <v>0</v>
      </c>
      <c r="F17" s="513">
        <v>0</v>
      </c>
      <c r="G17" s="513">
        <v>0</v>
      </c>
      <c r="H17" s="513">
        <v>0</v>
      </c>
      <c r="I17" s="513">
        <v>0</v>
      </c>
      <c r="J17" s="513">
        <v>0</v>
      </c>
      <c r="K17" s="513">
        <v>0</v>
      </c>
      <c r="L17" s="513">
        <v>0</v>
      </c>
      <c r="M17" s="513">
        <v>0</v>
      </c>
      <c r="N17" s="513"/>
      <c r="O17" s="513">
        <v>0</v>
      </c>
      <c r="P17" s="513">
        <v>0</v>
      </c>
      <c r="Q17" s="514">
        <f>O17-P17</f>
        <v>0</v>
      </c>
      <c r="R17" s="513">
        <v>0</v>
      </c>
      <c r="S17" s="513">
        <v>0</v>
      </c>
    </row>
    <row r="18" spans="1:19" s="146" customFormat="1" ht="31.5" customHeight="1" thickBot="1">
      <c r="A18" s="834"/>
      <c r="B18" s="839"/>
      <c r="C18" s="840"/>
      <c r="D18" s="515" t="s">
        <v>67</v>
      </c>
      <c r="E18" s="516">
        <f aca="true" t="shared" si="3" ref="E18:S18">SUM(E16:E17)</f>
        <v>0</v>
      </c>
      <c r="F18" s="516">
        <f t="shared" si="3"/>
        <v>0</v>
      </c>
      <c r="G18" s="516">
        <f t="shared" si="3"/>
        <v>0</v>
      </c>
      <c r="H18" s="516">
        <f t="shared" si="3"/>
        <v>0</v>
      </c>
      <c r="I18" s="516">
        <f t="shared" si="3"/>
        <v>0</v>
      </c>
      <c r="J18" s="516">
        <f>SUM(J16:J17)</f>
        <v>0</v>
      </c>
      <c r="K18" s="516">
        <f>SUM(K16:K17)</f>
        <v>0</v>
      </c>
      <c r="L18" s="516">
        <f>SUM(L16:L17)</f>
        <v>0</v>
      </c>
      <c r="M18" s="516">
        <f>SUM(M16:M17)</f>
        <v>0</v>
      </c>
      <c r="N18" s="516"/>
      <c r="O18" s="516">
        <f t="shared" si="3"/>
        <v>0</v>
      </c>
      <c r="P18" s="516">
        <f t="shared" si="3"/>
        <v>0</v>
      </c>
      <c r="Q18" s="517">
        <f t="shared" si="3"/>
        <v>0</v>
      </c>
      <c r="R18" s="516">
        <f t="shared" si="3"/>
        <v>0</v>
      </c>
      <c r="S18" s="516">
        <f t="shared" si="3"/>
        <v>0</v>
      </c>
    </row>
    <row r="19" spans="1:20" s="148" customFormat="1" ht="19.5" customHeight="1">
      <c r="A19" s="823" t="s">
        <v>41</v>
      </c>
      <c r="B19" s="824"/>
      <c r="C19" s="825"/>
      <c r="D19" s="519" t="s">
        <v>62</v>
      </c>
      <c r="E19" s="520">
        <v>3343000</v>
      </c>
      <c r="F19" s="520">
        <v>4087000</v>
      </c>
      <c r="G19" s="520">
        <v>2695000</v>
      </c>
      <c r="H19" s="520">
        <v>300000</v>
      </c>
      <c r="I19" s="520">
        <f>I10+I13+I16</f>
        <v>0</v>
      </c>
      <c r="J19" s="520">
        <f aca="true" t="shared" si="4" ref="J19:S19">J7+J10+J13+J16</f>
        <v>3500000</v>
      </c>
      <c r="K19" s="520">
        <f>K7+K10+K13+K16</f>
        <v>3500000</v>
      </c>
      <c r="L19" s="520">
        <f>L7+L10+L13+L16</f>
        <v>3989000</v>
      </c>
      <c r="M19" s="520">
        <f>M7+M10+M13+M16</f>
        <v>100000</v>
      </c>
      <c r="N19" s="520">
        <f>N7+N10+N13+N16</f>
        <v>4000000</v>
      </c>
      <c r="O19" s="520">
        <f t="shared" si="4"/>
        <v>0</v>
      </c>
      <c r="P19" s="520">
        <f t="shared" si="4"/>
        <v>0</v>
      </c>
      <c r="Q19" s="520">
        <f t="shared" si="4"/>
        <v>0</v>
      </c>
      <c r="R19" s="520">
        <f t="shared" si="4"/>
        <v>0</v>
      </c>
      <c r="S19" s="520">
        <f t="shared" si="4"/>
        <v>0</v>
      </c>
      <c r="T19" s="147"/>
    </row>
    <row r="20" spans="1:20" s="148" customFormat="1" ht="19.5" customHeight="1" thickBot="1">
      <c r="A20" s="826"/>
      <c r="B20" s="827"/>
      <c r="C20" s="828"/>
      <c r="D20" s="521" t="s">
        <v>47</v>
      </c>
      <c r="E20" s="522">
        <f>E11+E14+E17</f>
        <v>350000</v>
      </c>
      <c r="F20" s="522">
        <f aca="true" t="shared" si="5" ref="F20:S20">F11+F14+F17</f>
        <v>250000</v>
      </c>
      <c r="G20" s="522">
        <f t="shared" si="5"/>
        <v>10000</v>
      </c>
      <c r="H20" s="522">
        <f t="shared" si="5"/>
        <v>10000</v>
      </c>
      <c r="I20" s="522">
        <f t="shared" si="5"/>
        <v>10000</v>
      </c>
      <c r="J20" s="522">
        <f t="shared" si="5"/>
        <v>10000</v>
      </c>
      <c r="K20" s="522">
        <f>K11+K14+K17</f>
        <v>10000</v>
      </c>
      <c r="L20" s="522">
        <f>L11+L14+L17</f>
        <v>11000</v>
      </c>
      <c r="M20" s="522">
        <f>M11+M14+M17</f>
        <v>0</v>
      </c>
      <c r="N20" s="522"/>
      <c r="O20" s="522">
        <f t="shared" si="5"/>
        <v>0</v>
      </c>
      <c r="P20" s="522">
        <f t="shared" si="5"/>
        <v>0</v>
      </c>
      <c r="Q20" s="522">
        <f t="shared" si="5"/>
        <v>0</v>
      </c>
      <c r="R20" s="522">
        <f t="shared" si="5"/>
        <v>0</v>
      </c>
      <c r="S20" s="522">
        <f t="shared" si="5"/>
        <v>0</v>
      </c>
      <c r="T20" s="147"/>
    </row>
    <row r="21" spans="1:20" s="150" customFormat="1" ht="19.5" customHeight="1" thickBot="1">
      <c r="A21" s="829"/>
      <c r="B21" s="830"/>
      <c r="C21" s="831"/>
      <c r="D21" s="523" t="s">
        <v>67</v>
      </c>
      <c r="E21" s="524">
        <f aca="true" t="shared" si="6" ref="E21:S21">SUM(E19:E20)</f>
        <v>3693000</v>
      </c>
      <c r="F21" s="524">
        <f t="shared" si="6"/>
        <v>4337000</v>
      </c>
      <c r="G21" s="524">
        <f t="shared" si="6"/>
        <v>2705000</v>
      </c>
      <c r="H21" s="524">
        <f t="shared" si="6"/>
        <v>310000</v>
      </c>
      <c r="I21" s="524">
        <f t="shared" si="6"/>
        <v>10000</v>
      </c>
      <c r="J21" s="524">
        <f>SUM(J19:J20)</f>
        <v>3510000</v>
      </c>
      <c r="K21" s="524">
        <f>SUM(K19:K20)</f>
        <v>3510000</v>
      </c>
      <c r="L21" s="524">
        <f>SUM(L19:L20)</f>
        <v>4000000</v>
      </c>
      <c r="M21" s="524">
        <f>SUM(M19:M20)</f>
        <v>100000</v>
      </c>
      <c r="N21" s="524"/>
      <c r="O21" s="524">
        <f t="shared" si="6"/>
        <v>0</v>
      </c>
      <c r="P21" s="524">
        <f t="shared" si="6"/>
        <v>0</v>
      </c>
      <c r="Q21" s="524">
        <f t="shared" si="6"/>
        <v>0</v>
      </c>
      <c r="R21" s="524">
        <f t="shared" si="6"/>
        <v>0</v>
      </c>
      <c r="S21" s="524">
        <f t="shared" si="6"/>
        <v>0</v>
      </c>
      <c r="T21" s="149"/>
    </row>
    <row r="22" spans="1:20" s="152" customFormat="1" ht="19.5" customHeight="1">
      <c r="A22" s="811" t="s">
        <v>34</v>
      </c>
      <c r="B22" s="812"/>
      <c r="C22" s="813"/>
      <c r="D22" s="525" t="s">
        <v>62</v>
      </c>
      <c r="E22" s="526" t="e">
        <f>#REF!+#REF!+E19+#REF!</f>
        <v>#REF!</v>
      </c>
      <c r="F22" s="526" t="e">
        <f>#REF!+#REF!+F19+#REF!</f>
        <v>#REF!</v>
      </c>
      <c r="G22" s="526" t="e">
        <f>#REF!+#REF!+G19+#REF!</f>
        <v>#REF!</v>
      </c>
      <c r="H22" s="526" t="e">
        <f>#REF!+#REF!+H19+#REF!</f>
        <v>#REF!</v>
      </c>
      <c r="I22" s="526" t="e">
        <f>#REF!+#REF!+I19+#REF!</f>
        <v>#REF!</v>
      </c>
      <c r="J22" s="526" t="e">
        <f>#REF!+#REF!+J19+#REF!</f>
        <v>#REF!</v>
      </c>
      <c r="K22" s="526" t="e">
        <f>#REF!+#REF!+K19+#REF!</f>
        <v>#REF!</v>
      </c>
      <c r="L22" s="526">
        <f>L19</f>
        <v>3989000</v>
      </c>
      <c r="M22" s="526">
        <f aca="true" t="shared" si="7" ref="M22:S22">M19</f>
        <v>100000</v>
      </c>
      <c r="N22" s="526">
        <f t="shared" si="7"/>
        <v>4000000</v>
      </c>
      <c r="O22" s="526">
        <f t="shared" si="7"/>
        <v>0</v>
      </c>
      <c r="P22" s="526">
        <f t="shared" si="7"/>
        <v>0</v>
      </c>
      <c r="Q22" s="526">
        <f t="shared" si="7"/>
        <v>0</v>
      </c>
      <c r="R22" s="526">
        <f t="shared" si="7"/>
        <v>0</v>
      </c>
      <c r="S22" s="526">
        <f t="shared" si="7"/>
        <v>0</v>
      </c>
      <c r="T22" s="151"/>
    </row>
    <row r="23" spans="1:20" s="152" customFormat="1" ht="19.5" customHeight="1" thickBot="1">
      <c r="A23" s="814"/>
      <c r="B23" s="815"/>
      <c r="C23" s="816"/>
      <c r="D23" s="527" t="s">
        <v>47</v>
      </c>
      <c r="E23" s="528" t="e">
        <f>#REF!+#REF!+E20+#REF!</f>
        <v>#REF!</v>
      </c>
      <c r="F23" s="528" t="e">
        <f>#REF!+#REF!+F20+#REF!</f>
        <v>#REF!</v>
      </c>
      <c r="G23" s="528" t="e">
        <f>#REF!+#REF!+G20+#REF!</f>
        <v>#REF!</v>
      </c>
      <c r="H23" s="528" t="e">
        <f>#REF!+#REF!+H20+#REF!</f>
        <v>#REF!</v>
      </c>
      <c r="I23" s="528" t="e">
        <f>#REF!+#REF!+I20+#REF!</f>
        <v>#REF!</v>
      </c>
      <c r="J23" s="528" t="e">
        <f>#REF!+#REF!+J20+#REF!</f>
        <v>#REF!</v>
      </c>
      <c r="K23" s="528" t="e">
        <f>#REF!+#REF!+K20+#REF!</f>
        <v>#REF!</v>
      </c>
      <c r="L23" s="528">
        <f>L20</f>
        <v>11000</v>
      </c>
      <c r="M23" s="528">
        <f aca="true" t="shared" si="8" ref="M23:S23">M20</f>
        <v>0</v>
      </c>
      <c r="N23" s="528">
        <f t="shared" si="8"/>
        <v>0</v>
      </c>
      <c r="O23" s="528">
        <f t="shared" si="8"/>
        <v>0</v>
      </c>
      <c r="P23" s="528">
        <f t="shared" si="8"/>
        <v>0</v>
      </c>
      <c r="Q23" s="528">
        <f t="shared" si="8"/>
        <v>0</v>
      </c>
      <c r="R23" s="528">
        <f t="shared" si="8"/>
        <v>0</v>
      </c>
      <c r="S23" s="528">
        <f t="shared" si="8"/>
        <v>0</v>
      </c>
      <c r="T23" s="151"/>
    </row>
    <row r="24" spans="1:20" s="154" customFormat="1" ht="19.5" customHeight="1" thickBot="1">
      <c r="A24" s="817"/>
      <c r="B24" s="818"/>
      <c r="C24" s="819"/>
      <c r="D24" s="529" t="s">
        <v>67</v>
      </c>
      <c r="E24" s="530" t="e">
        <f aca="true" t="shared" si="9" ref="E24:S24">SUM(E22:E23)</f>
        <v>#REF!</v>
      </c>
      <c r="F24" s="530" t="e">
        <f t="shared" si="9"/>
        <v>#REF!</v>
      </c>
      <c r="G24" s="530" t="e">
        <f t="shared" si="9"/>
        <v>#REF!</v>
      </c>
      <c r="H24" s="530" t="e">
        <f t="shared" si="9"/>
        <v>#REF!</v>
      </c>
      <c r="I24" s="530" t="e">
        <f t="shared" si="9"/>
        <v>#REF!</v>
      </c>
      <c r="J24" s="530" t="e">
        <f>SUM(J22:J23)</f>
        <v>#REF!</v>
      </c>
      <c r="K24" s="530" t="e">
        <f>SUM(K22:K23)</f>
        <v>#REF!</v>
      </c>
      <c r="L24" s="530">
        <f>SUM(L22:L23)</f>
        <v>4000000</v>
      </c>
      <c r="M24" s="530">
        <f>SUM(M22:M23)</f>
        <v>100000</v>
      </c>
      <c r="N24" s="530">
        <f>SUM(N22:N23)</f>
        <v>4000000</v>
      </c>
      <c r="O24" s="530">
        <f t="shared" si="9"/>
        <v>0</v>
      </c>
      <c r="P24" s="530">
        <f t="shared" si="9"/>
        <v>0</v>
      </c>
      <c r="Q24" s="530">
        <f t="shared" si="9"/>
        <v>0</v>
      </c>
      <c r="R24" s="530">
        <f t="shared" si="9"/>
        <v>0</v>
      </c>
      <c r="S24" s="530">
        <f t="shared" si="9"/>
        <v>0</v>
      </c>
      <c r="T24" s="153"/>
    </row>
  </sheetData>
  <sheetProtection/>
  <mergeCells count="17">
    <mergeCell ref="A1:S1"/>
    <mergeCell ref="A3:S3"/>
    <mergeCell ref="E4:S4"/>
    <mergeCell ref="O5:Q5"/>
    <mergeCell ref="A7:A9"/>
    <mergeCell ref="B7:C9"/>
    <mergeCell ref="D4:D6"/>
    <mergeCell ref="B4:C6"/>
    <mergeCell ref="A22:C24"/>
    <mergeCell ref="A4:A6"/>
    <mergeCell ref="A19:C21"/>
    <mergeCell ref="A13:A15"/>
    <mergeCell ref="B13:C15"/>
    <mergeCell ref="A16:A18"/>
    <mergeCell ref="B16:C18"/>
    <mergeCell ref="A10:A12"/>
    <mergeCell ref="B10:C12"/>
  </mergeCells>
  <printOptions horizontalCentered="1"/>
  <pageMargins left="0.15748031496062992" right="0.15748031496062992" top="0.1968503937007874" bottom="0.1968503937007874" header="0.5118110236220472" footer="0.5118110236220472"/>
  <pageSetup horizontalDpi="300" verticalDpi="300" orientation="portrait" paperSize="9" scale="70" r:id="rId1"/>
  <headerFooter alignWithMargins="0">
    <oddFooter>&amp;CSayfa &amp;P / &amp;N</oddFooter>
  </headerFooter>
</worksheet>
</file>

<file path=xl/worksheets/sheet9.xml><?xml version="1.0" encoding="utf-8"?>
<worksheet xmlns="http://schemas.openxmlformats.org/spreadsheetml/2006/main" xmlns:r="http://schemas.openxmlformats.org/officeDocument/2006/relationships">
  <sheetPr>
    <tabColor rgb="FFFFFF00"/>
  </sheetPr>
  <dimension ref="A1:AB22"/>
  <sheetViews>
    <sheetView zoomScalePageLayoutView="0" workbookViewId="0" topLeftCell="A1">
      <pane xSplit="8" ySplit="6" topLeftCell="O7" activePane="bottomRight" state="frozen"/>
      <selection pane="topLeft" activeCell="A1" sqref="A1"/>
      <selection pane="topRight" activeCell="I1" sqref="I1"/>
      <selection pane="bottomLeft" activeCell="A16" sqref="A16"/>
      <selection pane="bottomRight" activeCell="P24" sqref="P24"/>
    </sheetView>
  </sheetViews>
  <sheetFormatPr defaultColWidth="9.140625" defaultRowHeight="12.75"/>
  <cols>
    <col min="1" max="1" width="11.28125" style="0" customWidth="1"/>
    <col min="2" max="2" width="18.8515625" style="0" customWidth="1"/>
    <col min="3" max="3" width="9.28125" style="122" hidden="1" customWidth="1"/>
    <col min="4" max="4" width="11.28125" style="122" hidden="1" customWidth="1"/>
    <col min="5" max="5" width="14.421875" style="122" hidden="1" customWidth="1"/>
    <col min="6" max="7" width="11.28125" style="122" customWidth="1"/>
    <col min="8" max="8" width="13.57421875" style="122" customWidth="1"/>
    <col min="9" max="14" width="11.28125" style="122" hidden="1" customWidth="1"/>
    <col min="15" max="15" width="11.57421875" style="122" customWidth="1"/>
    <col min="16" max="16" width="11.28125" style="122" customWidth="1"/>
    <col min="17" max="17" width="13.8515625" style="122" customWidth="1"/>
    <col min="18" max="18" width="13.7109375" style="122" customWidth="1"/>
    <col min="19" max="19" width="13.28125" style="122" customWidth="1"/>
    <col min="20" max="20" width="6.140625" style="122" hidden="1" customWidth="1"/>
    <col min="21" max="23" width="11.28125" style="122" customWidth="1"/>
    <col min="24" max="24" width="11.28125" style="122" hidden="1" customWidth="1"/>
    <col min="25" max="25" width="11.7109375" style="122" customWidth="1"/>
    <col min="26" max="26" width="11.28125" style="122" customWidth="1"/>
    <col min="27" max="27" width="12.8515625" style="122" customWidth="1"/>
    <col min="28" max="28" width="12.421875" style="122" hidden="1" customWidth="1"/>
    <col min="29" max="32" width="11.28125" style="0" customWidth="1"/>
  </cols>
  <sheetData>
    <row r="1" spans="1:28" s="5" customFormat="1" ht="22.5" customHeight="1">
      <c r="A1" s="867" t="s">
        <v>597</v>
      </c>
      <c r="B1" s="867"/>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row>
    <row r="2" ht="13.5" thickBot="1"/>
    <row r="3" spans="1:28" s="78" customFormat="1" ht="24.75" customHeight="1" thickBot="1">
      <c r="A3" s="868" t="s">
        <v>68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row>
    <row r="4" spans="1:28" s="69" customFormat="1" ht="19.5" customHeight="1" thickBot="1">
      <c r="A4" s="875" t="s">
        <v>194</v>
      </c>
      <c r="B4" s="876"/>
      <c r="C4" s="531" t="s">
        <v>65</v>
      </c>
      <c r="D4" s="532"/>
      <c r="E4" s="533"/>
      <c r="F4" s="879" t="s">
        <v>64</v>
      </c>
      <c r="G4" s="880"/>
      <c r="H4" s="897" t="s">
        <v>66</v>
      </c>
      <c r="I4" s="870" t="s">
        <v>63</v>
      </c>
      <c r="J4" s="871"/>
      <c r="K4" s="871"/>
      <c r="L4" s="871"/>
      <c r="M4" s="871"/>
      <c r="N4" s="871"/>
      <c r="O4" s="871"/>
      <c r="P4" s="871"/>
      <c r="Q4" s="871"/>
      <c r="R4" s="871"/>
      <c r="S4" s="871"/>
      <c r="T4" s="871"/>
      <c r="U4" s="871"/>
      <c r="V4" s="871"/>
      <c r="W4" s="871"/>
      <c r="X4" s="871"/>
      <c r="Y4" s="871"/>
      <c r="Z4" s="871"/>
      <c r="AA4" s="871"/>
      <c r="AB4" s="871"/>
    </row>
    <row r="5" spans="1:28" s="69" customFormat="1" ht="19.5" customHeight="1" thickBot="1">
      <c r="A5" s="875"/>
      <c r="B5" s="876"/>
      <c r="C5" s="531"/>
      <c r="D5" s="532"/>
      <c r="E5" s="533"/>
      <c r="F5" s="879"/>
      <c r="G5" s="880"/>
      <c r="H5" s="897"/>
      <c r="I5" s="534" t="s">
        <v>42</v>
      </c>
      <c r="J5" s="535" t="s">
        <v>156</v>
      </c>
      <c r="K5" s="535" t="s">
        <v>157</v>
      </c>
      <c r="L5" s="535" t="s">
        <v>43</v>
      </c>
      <c r="M5" s="536" t="s">
        <v>26</v>
      </c>
      <c r="N5" s="537" t="s">
        <v>133</v>
      </c>
      <c r="O5" s="538" t="s">
        <v>204</v>
      </c>
      <c r="P5" s="538" t="s">
        <v>207</v>
      </c>
      <c r="Q5" s="872" t="s">
        <v>301</v>
      </c>
      <c r="R5" s="873"/>
      <c r="S5" s="873"/>
      <c r="T5" s="874"/>
      <c r="U5" s="872" t="s">
        <v>424</v>
      </c>
      <c r="V5" s="873"/>
      <c r="W5" s="873"/>
      <c r="X5" s="874"/>
      <c r="Y5" s="872" t="s">
        <v>585</v>
      </c>
      <c r="Z5" s="873"/>
      <c r="AA5" s="873"/>
      <c r="AB5" s="874"/>
    </row>
    <row r="6" spans="1:28" s="69" customFormat="1" ht="44.25" customHeight="1" thickBot="1">
      <c r="A6" s="877"/>
      <c r="B6" s="878"/>
      <c r="C6" s="539"/>
      <c r="D6" s="541"/>
      <c r="E6" s="540"/>
      <c r="F6" s="877"/>
      <c r="G6" s="878"/>
      <c r="H6" s="898"/>
      <c r="I6" s="542" t="s">
        <v>158</v>
      </c>
      <c r="J6" s="543" t="s">
        <v>158</v>
      </c>
      <c r="K6" s="543" t="s">
        <v>158</v>
      </c>
      <c r="L6" s="543" t="s">
        <v>158</v>
      </c>
      <c r="M6" s="543" t="s">
        <v>158</v>
      </c>
      <c r="N6" s="544" t="s">
        <v>158</v>
      </c>
      <c r="O6" s="544" t="s">
        <v>158</v>
      </c>
      <c r="P6" s="544" t="s">
        <v>158</v>
      </c>
      <c r="Q6" s="545" t="s">
        <v>122</v>
      </c>
      <c r="R6" s="546" t="s">
        <v>121</v>
      </c>
      <c r="S6" s="547" t="s">
        <v>123</v>
      </c>
      <c r="T6" s="543" t="s">
        <v>158</v>
      </c>
      <c r="U6" s="548" t="s">
        <v>122</v>
      </c>
      <c r="V6" s="549" t="s">
        <v>425</v>
      </c>
      <c r="W6" s="549" t="s">
        <v>123</v>
      </c>
      <c r="X6" s="549" t="s">
        <v>158</v>
      </c>
      <c r="Y6" s="548" t="s">
        <v>122</v>
      </c>
      <c r="Z6" s="543" t="s">
        <v>121</v>
      </c>
      <c r="AA6" s="542" t="s">
        <v>123</v>
      </c>
      <c r="AB6" s="543" t="s">
        <v>158</v>
      </c>
    </row>
    <row r="7" spans="1:28" ht="16.5" customHeight="1" thickBot="1">
      <c r="A7" s="857" t="s">
        <v>167</v>
      </c>
      <c r="B7" s="858"/>
      <c r="C7" s="861" t="s">
        <v>70</v>
      </c>
      <c r="D7" s="862"/>
      <c r="E7" s="863"/>
      <c r="F7" s="861" t="s">
        <v>62</v>
      </c>
      <c r="G7" s="863"/>
      <c r="H7" s="550" t="s">
        <v>95</v>
      </c>
      <c r="I7" s="550">
        <v>2695000</v>
      </c>
      <c r="J7" s="550">
        <v>300000</v>
      </c>
      <c r="K7" s="550">
        <v>0</v>
      </c>
      <c r="L7" s="550">
        <v>3500000</v>
      </c>
      <c r="M7" s="551">
        <v>3500000</v>
      </c>
      <c r="N7" s="551">
        <v>3989000</v>
      </c>
      <c r="O7" s="551">
        <v>100000</v>
      </c>
      <c r="P7" s="552">
        <v>4000000</v>
      </c>
      <c r="Q7" s="552"/>
      <c r="R7" s="553"/>
      <c r="S7" s="451">
        <f>Q7-R7</f>
        <v>0</v>
      </c>
      <c r="T7" s="452">
        <v>0</v>
      </c>
      <c r="U7" s="453"/>
      <c r="V7" s="453"/>
      <c r="W7" s="451">
        <f>U7-V7</f>
        <v>0</v>
      </c>
      <c r="X7" s="453"/>
      <c r="Y7" s="453"/>
      <c r="Z7" s="456"/>
      <c r="AA7" s="450">
        <f>Y7-Z7</f>
        <v>0</v>
      </c>
      <c r="AB7" s="171">
        <f>Z7-AA7</f>
        <v>0</v>
      </c>
    </row>
    <row r="8" spans="1:28" ht="21" customHeight="1" thickBot="1">
      <c r="A8" s="859"/>
      <c r="B8" s="860"/>
      <c r="C8" s="554" t="s">
        <v>69</v>
      </c>
      <c r="D8" s="555"/>
      <c r="E8" s="555"/>
      <c r="F8" s="555"/>
      <c r="G8" s="555"/>
      <c r="H8" s="556"/>
      <c r="I8" s="557">
        <f aca="true" t="shared" si="0" ref="I8:AB8">SUM(I7)</f>
        <v>2695000</v>
      </c>
      <c r="J8" s="557">
        <f t="shared" si="0"/>
        <v>300000</v>
      </c>
      <c r="K8" s="557">
        <f t="shared" si="0"/>
        <v>0</v>
      </c>
      <c r="L8" s="557">
        <f>SUM(L7)</f>
        <v>3500000</v>
      </c>
      <c r="M8" s="557">
        <f>SUM(M7)</f>
        <v>3500000</v>
      </c>
      <c r="N8" s="557">
        <f>SUM(N7)</f>
        <v>3989000</v>
      </c>
      <c r="O8" s="557">
        <f t="shared" si="0"/>
        <v>100000</v>
      </c>
      <c r="P8" s="557">
        <f t="shared" si="0"/>
        <v>4000000</v>
      </c>
      <c r="Q8" s="557">
        <f t="shared" si="0"/>
        <v>0</v>
      </c>
      <c r="R8" s="557">
        <f t="shared" si="0"/>
        <v>0</v>
      </c>
      <c r="S8" s="455">
        <f t="shared" si="0"/>
        <v>0</v>
      </c>
      <c r="T8" s="455">
        <f t="shared" si="0"/>
        <v>0</v>
      </c>
      <c r="U8" s="455">
        <f t="shared" si="0"/>
        <v>0</v>
      </c>
      <c r="V8" s="455">
        <f t="shared" si="0"/>
        <v>0</v>
      </c>
      <c r="W8" s="455">
        <f t="shared" si="0"/>
        <v>0</v>
      </c>
      <c r="X8" s="455">
        <f t="shared" si="0"/>
        <v>0</v>
      </c>
      <c r="Y8" s="455">
        <f t="shared" si="0"/>
        <v>0</v>
      </c>
      <c r="Z8" s="455">
        <f t="shared" si="0"/>
        <v>0</v>
      </c>
      <c r="AA8" s="455">
        <f t="shared" si="0"/>
        <v>0</v>
      </c>
      <c r="AB8" s="174">
        <f t="shared" si="0"/>
        <v>0</v>
      </c>
    </row>
    <row r="9" spans="1:28" s="4" customFormat="1" ht="16.5" customHeight="1" thickBot="1">
      <c r="A9" s="558"/>
      <c r="B9" s="559"/>
      <c r="C9" s="560"/>
      <c r="D9" s="560"/>
      <c r="E9" s="560"/>
      <c r="F9" s="560"/>
      <c r="G9" s="560"/>
      <c r="H9" s="560"/>
      <c r="I9" s="560"/>
      <c r="J9" s="560"/>
      <c r="K9" s="560"/>
      <c r="L9" s="560"/>
      <c r="M9" s="560"/>
      <c r="N9" s="560"/>
      <c r="O9" s="560"/>
      <c r="P9" s="560"/>
      <c r="Q9" s="560"/>
      <c r="R9" s="560"/>
      <c r="S9" s="454"/>
      <c r="T9" s="454"/>
      <c r="U9" s="454"/>
      <c r="V9" s="454"/>
      <c r="W9" s="454"/>
      <c r="X9" s="454"/>
      <c r="Y9" s="454"/>
      <c r="Z9" s="454"/>
      <c r="AA9" s="454"/>
      <c r="AB9" s="123"/>
    </row>
    <row r="10" spans="1:28" ht="15.75" customHeight="1" thickBot="1">
      <c r="A10" s="857" t="s">
        <v>29</v>
      </c>
      <c r="B10" s="858"/>
      <c r="C10" s="861" t="s">
        <v>70</v>
      </c>
      <c r="D10" s="862"/>
      <c r="E10" s="863"/>
      <c r="F10" s="861" t="s">
        <v>177</v>
      </c>
      <c r="G10" s="863"/>
      <c r="H10" s="550" t="s">
        <v>144</v>
      </c>
      <c r="I10" s="550">
        <v>10000</v>
      </c>
      <c r="J10" s="550">
        <v>10000</v>
      </c>
      <c r="K10" s="550">
        <v>10000</v>
      </c>
      <c r="L10" s="550">
        <v>10000</v>
      </c>
      <c r="M10" s="551">
        <v>10000</v>
      </c>
      <c r="N10" s="551">
        <v>11000</v>
      </c>
      <c r="O10" s="551"/>
      <c r="P10" s="552"/>
      <c r="Q10" s="552"/>
      <c r="R10" s="553"/>
      <c r="S10" s="451">
        <f>Q10-R10</f>
        <v>0</v>
      </c>
      <c r="T10" s="452"/>
      <c r="U10" s="453"/>
      <c r="V10" s="453"/>
      <c r="W10" s="451">
        <f>U10-V10</f>
        <v>0</v>
      </c>
      <c r="X10" s="453"/>
      <c r="Y10" s="453"/>
      <c r="Z10" s="456">
        <v>0</v>
      </c>
      <c r="AA10" s="450"/>
      <c r="AB10" s="171">
        <f>Z10-AA10</f>
        <v>0</v>
      </c>
    </row>
    <row r="11" spans="1:28" ht="16.5" customHeight="1" thickBot="1">
      <c r="A11" s="859"/>
      <c r="B11" s="860"/>
      <c r="C11" s="864" t="s">
        <v>69</v>
      </c>
      <c r="D11" s="865"/>
      <c r="E11" s="865"/>
      <c r="F11" s="865"/>
      <c r="G11" s="865"/>
      <c r="H11" s="866"/>
      <c r="I11" s="557">
        <f aca="true" t="shared" si="1" ref="I11:AB11">SUM(I10)</f>
        <v>10000</v>
      </c>
      <c r="J11" s="557">
        <f t="shared" si="1"/>
        <v>10000</v>
      </c>
      <c r="K11" s="557">
        <f t="shared" si="1"/>
        <v>10000</v>
      </c>
      <c r="L11" s="557">
        <f>SUM(L10)</f>
        <v>10000</v>
      </c>
      <c r="M11" s="557">
        <f>SUM(M10)</f>
        <v>10000</v>
      </c>
      <c r="N11" s="557">
        <f>SUM(N10)</f>
        <v>11000</v>
      </c>
      <c r="O11" s="557">
        <f t="shared" si="1"/>
        <v>0</v>
      </c>
      <c r="P11" s="557">
        <f t="shared" si="1"/>
        <v>0</v>
      </c>
      <c r="Q11" s="557">
        <f t="shared" si="1"/>
        <v>0</v>
      </c>
      <c r="R11" s="557">
        <f t="shared" si="1"/>
        <v>0</v>
      </c>
      <c r="S11" s="455">
        <f t="shared" si="1"/>
        <v>0</v>
      </c>
      <c r="T11" s="457">
        <f t="shared" si="1"/>
        <v>0</v>
      </c>
      <c r="U11" s="457"/>
      <c r="V11" s="457"/>
      <c r="W11" s="457"/>
      <c r="X11" s="457"/>
      <c r="Y11" s="457"/>
      <c r="Z11" s="457">
        <f t="shared" si="1"/>
        <v>0</v>
      </c>
      <c r="AA11" s="457">
        <f t="shared" si="1"/>
        <v>0</v>
      </c>
      <c r="AB11" s="174">
        <f t="shared" si="1"/>
        <v>0</v>
      </c>
    </row>
    <row r="12" spans="1:28" s="4" customFormat="1" ht="16.5" customHeight="1" thickBot="1">
      <c r="A12" s="558"/>
      <c r="B12" s="559"/>
      <c r="C12" s="560"/>
      <c r="D12" s="560"/>
      <c r="E12" s="560"/>
      <c r="F12" s="560"/>
      <c r="G12" s="560"/>
      <c r="H12" s="560"/>
      <c r="I12" s="560"/>
      <c r="J12" s="560"/>
      <c r="K12" s="560"/>
      <c r="L12" s="560"/>
      <c r="M12" s="560"/>
      <c r="N12" s="560"/>
      <c r="O12" s="560"/>
      <c r="P12" s="560"/>
      <c r="Q12" s="560"/>
      <c r="R12" s="560"/>
      <c r="S12" s="454"/>
      <c r="T12" s="454"/>
      <c r="U12" s="454"/>
      <c r="V12" s="454"/>
      <c r="W12" s="454"/>
      <c r="X12" s="454"/>
      <c r="Y12" s="454"/>
      <c r="Z12" s="454"/>
      <c r="AA12" s="454"/>
      <c r="AB12" s="123"/>
    </row>
    <row r="13" spans="1:28" s="69" customFormat="1" ht="19.5" customHeight="1" thickBot="1">
      <c r="A13" s="565" t="s">
        <v>71</v>
      </c>
      <c r="B13" s="561"/>
      <c r="C13" s="561"/>
      <c r="D13" s="561"/>
      <c r="E13" s="561"/>
      <c r="F13" s="561"/>
      <c r="G13" s="561"/>
      <c r="H13" s="576"/>
      <c r="I13" s="562" t="e">
        <f>#REF!+#REF!+#REF!+#REF!+#REF!+#REF!+#REF!+#REF!+#REF!+I8+I11</f>
        <v>#REF!</v>
      </c>
      <c r="J13" s="562" t="e">
        <f>#REF!+#REF!+#REF!+#REF!+#REF!+#REF!+#REF!+#REF!+#REF!+J8+J11</f>
        <v>#REF!</v>
      </c>
      <c r="K13" s="562" t="e">
        <f>#REF!+#REF!+#REF!+#REF!+#REF!+#REF!+#REF!+#REF!+#REF!+K8+K11</f>
        <v>#REF!</v>
      </c>
      <c r="L13" s="562" t="e">
        <f>#REF!+#REF!+#REF!+#REF!+#REF!+#REF!+#REF!+#REF!+#REF!+L8+L11</f>
        <v>#REF!</v>
      </c>
      <c r="M13" s="562" t="e">
        <f>#REF!+#REF!+#REF!+#REF!+#REF!+#REF!+#REF!+#REF!+#REF!+#REF!+M8+M11</f>
        <v>#REF!</v>
      </c>
      <c r="N13" s="562" t="e">
        <f>#REF!+#REF!+#REF!+N8+N11</f>
        <v>#REF!</v>
      </c>
      <c r="O13" s="562">
        <f aca="true" t="shared" si="2" ref="O13:AA13">O8+O11</f>
        <v>100000</v>
      </c>
      <c r="P13" s="562">
        <f t="shared" si="2"/>
        <v>4000000</v>
      </c>
      <c r="Q13" s="562">
        <f t="shared" si="2"/>
        <v>0</v>
      </c>
      <c r="R13" s="562">
        <f t="shared" si="2"/>
        <v>0</v>
      </c>
      <c r="S13" s="135">
        <f t="shared" si="2"/>
        <v>0</v>
      </c>
      <c r="T13" s="135">
        <f t="shared" si="2"/>
        <v>0</v>
      </c>
      <c r="U13" s="135">
        <f t="shared" si="2"/>
        <v>0</v>
      </c>
      <c r="V13" s="135">
        <f t="shared" si="2"/>
        <v>0</v>
      </c>
      <c r="W13" s="135">
        <f t="shared" si="2"/>
        <v>0</v>
      </c>
      <c r="X13" s="135">
        <f t="shared" si="2"/>
        <v>0</v>
      </c>
      <c r="Y13" s="135">
        <f t="shared" si="2"/>
        <v>0</v>
      </c>
      <c r="Z13" s="135">
        <f t="shared" si="2"/>
        <v>0</v>
      </c>
      <c r="AA13" s="135">
        <f t="shared" si="2"/>
        <v>0</v>
      </c>
      <c r="AB13" s="135" t="e">
        <f>#REF!+#REF!+#REF!+#REF!+#REF!+#REF!+#REF!+#REF!+#REF!+AB8+AB11</f>
        <v>#REF!</v>
      </c>
    </row>
    <row r="14" spans="1:28" s="4" customFormat="1" ht="16.5" customHeight="1" thickBot="1">
      <c r="A14" s="558"/>
      <c r="B14" s="559"/>
      <c r="C14" s="560"/>
      <c r="D14" s="560"/>
      <c r="E14" s="560"/>
      <c r="F14" s="560"/>
      <c r="G14" s="560"/>
      <c r="H14" s="560"/>
      <c r="I14" s="560"/>
      <c r="J14" s="560"/>
      <c r="K14" s="560"/>
      <c r="L14" s="560"/>
      <c r="M14" s="560"/>
      <c r="N14" s="560"/>
      <c r="O14" s="560"/>
      <c r="P14" s="560"/>
      <c r="Q14" s="560"/>
      <c r="R14" s="560"/>
      <c r="S14" s="454"/>
      <c r="T14" s="454"/>
      <c r="U14" s="454"/>
      <c r="V14" s="454"/>
      <c r="W14" s="454"/>
      <c r="X14" s="454"/>
      <c r="Y14" s="454"/>
      <c r="Z14" s="454"/>
      <c r="AA14" s="454"/>
      <c r="AB14" s="123"/>
    </row>
    <row r="15" spans="1:28" ht="16.5" customHeight="1">
      <c r="A15" s="881" t="s">
        <v>178</v>
      </c>
      <c r="B15" s="882"/>
      <c r="C15" s="887" t="s">
        <v>72</v>
      </c>
      <c r="D15" s="888"/>
      <c r="E15" s="882"/>
      <c r="F15" s="891" t="s">
        <v>62</v>
      </c>
      <c r="G15" s="892"/>
      <c r="H15" s="584" t="s">
        <v>95</v>
      </c>
      <c r="I15" s="584">
        <f aca="true" t="shared" si="3" ref="I15:P15">I7</f>
        <v>2695000</v>
      </c>
      <c r="J15" s="584">
        <f t="shared" si="3"/>
        <v>300000</v>
      </c>
      <c r="K15" s="584">
        <f t="shared" si="3"/>
        <v>0</v>
      </c>
      <c r="L15" s="584">
        <f t="shared" si="3"/>
        <v>3500000</v>
      </c>
      <c r="M15" s="585">
        <f t="shared" si="3"/>
        <v>3500000</v>
      </c>
      <c r="N15" s="585">
        <f t="shared" si="3"/>
        <v>3989000</v>
      </c>
      <c r="O15" s="585">
        <f t="shared" si="3"/>
        <v>100000</v>
      </c>
      <c r="P15" s="585">
        <f t="shared" si="3"/>
        <v>4000000</v>
      </c>
      <c r="Q15" s="585">
        <f aca="true" t="shared" si="4" ref="Q15:AB15">Q7</f>
        <v>0</v>
      </c>
      <c r="R15" s="586">
        <f t="shared" si="4"/>
        <v>0</v>
      </c>
      <c r="S15" s="587">
        <f t="shared" si="4"/>
        <v>0</v>
      </c>
      <c r="T15" s="587">
        <f t="shared" si="4"/>
        <v>0</v>
      </c>
      <c r="U15" s="587">
        <f t="shared" si="4"/>
        <v>0</v>
      </c>
      <c r="V15" s="587">
        <f t="shared" si="4"/>
        <v>0</v>
      </c>
      <c r="W15" s="587">
        <f t="shared" si="4"/>
        <v>0</v>
      </c>
      <c r="X15" s="587">
        <f t="shared" si="4"/>
        <v>0</v>
      </c>
      <c r="Y15" s="587">
        <f t="shared" si="4"/>
        <v>0</v>
      </c>
      <c r="Z15" s="588">
        <f t="shared" si="4"/>
        <v>0</v>
      </c>
      <c r="AA15" s="589">
        <f t="shared" si="4"/>
        <v>0</v>
      </c>
      <c r="AB15" s="172">
        <f t="shared" si="4"/>
        <v>0</v>
      </c>
    </row>
    <row r="16" spans="1:28" ht="16.5" customHeight="1" thickBot="1">
      <c r="A16" s="883"/>
      <c r="B16" s="884"/>
      <c r="C16" s="883"/>
      <c r="D16" s="889"/>
      <c r="E16" s="884"/>
      <c r="F16" s="895" t="s">
        <v>177</v>
      </c>
      <c r="G16" s="896"/>
      <c r="H16" s="590" t="s">
        <v>144</v>
      </c>
      <c r="I16" s="590">
        <f aca="true" t="shared" si="5" ref="I16:Q16">I10</f>
        <v>10000</v>
      </c>
      <c r="J16" s="590">
        <f t="shared" si="5"/>
        <v>10000</v>
      </c>
      <c r="K16" s="590">
        <f t="shared" si="5"/>
        <v>10000</v>
      </c>
      <c r="L16" s="590">
        <f t="shared" si="5"/>
        <v>10000</v>
      </c>
      <c r="M16" s="591">
        <f t="shared" si="5"/>
        <v>10000</v>
      </c>
      <c r="N16" s="591">
        <f t="shared" si="5"/>
        <v>11000</v>
      </c>
      <c r="O16" s="591">
        <f t="shared" si="5"/>
        <v>0</v>
      </c>
      <c r="P16" s="591"/>
      <c r="Q16" s="591">
        <f t="shared" si="5"/>
        <v>0</v>
      </c>
      <c r="R16" s="592">
        <f>R10</f>
        <v>0</v>
      </c>
      <c r="S16" s="593">
        <f>S10</f>
        <v>0</v>
      </c>
      <c r="T16" s="593">
        <f aca="true" t="shared" si="6" ref="T16:Y16">T10</f>
        <v>0</v>
      </c>
      <c r="U16" s="593">
        <f t="shared" si="6"/>
        <v>0</v>
      </c>
      <c r="V16" s="593">
        <f t="shared" si="6"/>
        <v>0</v>
      </c>
      <c r="W16" s="593">
        <f t="shared" si="6"/>
        <v>0</v>
      </c>
      <c r="X16" s="593">
        <f t="shared" si="6"/>
        <v>0</v>
      </c>
      <c r="Y16" s="593">
        <f t="shared" si="6"/>
        <v>0</v>
      </c>
      <c r="Z16" s="594">
        <f>Z10</f>
        <v>0</v>
      </c>
      <c r="AA16" s="595">
        <f>AA10</f>
        <v>0</v>
      </c>
      <c r="AB16" s="173">
        <f>AB10</f>
        <v>0</v>
      </c>
    </row>
    <row r="17" spans="1:28" ht="16.5" customHeight="1" thickBot="1">
      <c r="A17" s="885"/>
      <c r="B17" s="886"/>
      <c r="C17" s="885"/>
      <c r="D17" s="890"/>
      <c r="E17" s="886"/>
      <c r="F17" s="893" t="s">
        <v>192</v>
      </c>
      <c r="G17" s="893"/>
      <c r="H17" s="894"/>
      <c r="I17" s="581">
        <f aca="true" t="shared" si="7" ref="I17:AB17">SUM(I15:I16)</f>
        <v>2705000</v>
      </c>
      <c r="J17" s="581">
        <f t="shared" si="7"/>
        <v>310000</v>
      </c>
      <c r="K17" s="581">
        <f t="shared" si="7"/>
        <v>10000</v>
      </c>
      <c r="L17" s="581">
        <f>SUM(L15:L16)</f>
        <v>3510000</v>
      </c>
      <c r="M17" s="581">
        <f>SUM(M15:M16)</f>
        <v>3510000</v>
      </c>
      <c r="N17" s="581">
        <f>SUM(N15:N16)</f>
        <v>4000000</v>
      </c>
      <c r="O17" s="581">
        <f t="shared" si="7"/>
        <v>100000</v>
      </c>
      <c r="P17" s="581">
        <f t="shared" si="7"/>
        <v>4000000</v>
      </c>
      <c r="Q17" s="581">
        <f>SUM(Q15:Q16)</f>
        <v>0</v>
      </c>
      <c r="R17" s="581">
        <f t="shared" si="7"/>
        <v>0</v>
      </c>
      <c r="S17" s="582">
        <f t="shared" si="7"/>
        <v>0</v>
      </c>
      <c r="T17" s="582">
        <f t="shared" si="7"/>
        <v>0</v>
      </c>
      <c r="U17" s="582">
        <f t="shared" si="7"/>
        <v>0</v>
      </c>
      <c r="V17" s="582">
        <f t="shared" si="7"/>
        <v>0</v>
      </c>
      <c r="W17" s="582">
        <f t="shared" si="7"/>
        <v>0</v>
      </c>
      <c r="X17" s="582">
        <f t="shared" si="7"/>
        <v>0</v>
      </c>
      <c r="Y17" s="582">
        <f t="shared" si="7"/>
        <v>0</v>
      </c>
      <c r="Z17" s="583">
        <f t="shared" si="7"/>
        <v>0</v>
      </c>
      <c r="AA17" s="583">
        <f t="shared" si="7"/>
        <v>0</v>
      </c>
      <c r="AB17" s="175">
        <f t="shared" si="7"/>
        <v>0</v>
      </c>
    </row>
    <row r="18" spans="1:28" s="4" customFormat="1" ht="16.5" customHeight="1">
      <c r="A18" s="558"/>
      <c r="B18" s="559"/>
      <c r="C18" s="560"/>
      <c r="D18" s="560"/>
      <c r="E18" s="560"/>
      <c r="F18" s="560"/>
      <c r="G18" s="560"/>
      <c r="H18" s="560"/>
      <c r="I18" s="560"/>
      <c r="J18" s="560"/>
      <c r="K18" s="560"/>
      <c r="L18" s="560"/>
      <c r="M18" s="560"/>
      <c r="N18" s="560"/>
      <c r="O18" s="560"/>
      <c r="P18" s="560"/>
      <c r="Q18" s="560"/>
      <c r="R18" s="560"/>
      <c r="S18" s="454"/>
      <c r="T18" s="454"/>
      <c r="U18" s="454"/>
      <c r="V18" s="454"/>
      <c r="W18" s="454"/>
      <c r="X18" s="454"/>
      <c r="Y18" s="454"/>
      <c r="Z18" s="454"/>
      <c r="AA18" s="454"/>
      <c r="AB18" s="123"/>
    </row>
    <row r="19" spans="1:28" s="4" customFormat="1" ht="16.5" customHeight="1">
      <c r="A19" s="558"/>
      <c r="B19" s="559"/>
      <c r="C19" s="560"/>
      <c r="D19" s="560"/>
      <c r="E19" s="560"/>
      <c r="F19" s="560"/>
      <c r="G19" s="560"/>
      <c r="H19" s="560"/>
      <c r="I19" s="560"/>
      <c r="J19" s="560"/>
      <c r="K19" s="560"/>
      <c r="L19" s="560"/>
      <c r="M19" s="560"/>
      <c r="N19" s="560"/>
      <c r="O19" s="560"/>
      <c r="P19" s="560"/>
      <c r="Q19" s="560"/>
      <c r="R19" s="560"/>
      <c r="S19" s="454"/>
      <c r="T19" s="454"/>
      <c r="U19" s="454"/>
      <c r="V19" s="454"/>
      <c r="W19" s="454"/>
      <c r="X19" s="454"/>
      <c r="Y19" s="454"/>
      <c r="Z19" s="454"/>
      <c r="AA19" s="454"/>
      <c r="AB19" s="123"/>
    </row>
    <row r="20" spans="1:18" ht="15.75">
      <c r="A20" s="563"/>
      <c r="B20" s="563"/>
      <c r="C20" s="564"/>
      <c r="D20" s="564"/>
      <c r="E20" s="564"/>
      <c r="F20" s="564"/>
      <c r="G20" s="564"/>
      <c r="H20" s="564"/>
      <c r="I20" s="564"/>
      <c r="J20" s="564"/>
      <c r="K20" s="564"/>
      <c r="L20" s="564"/>
      <c r="M20" s="564"/>
      <c r="N20" s="564"/>
      <c r="O20" s="564"/>
      <c r="P20" s="564"/>
      <c r="Q20" s="564"/>
      <c r="R20" s="564"/>
    </row>
    <row r="21" spans="1:18" ht="15.75">
      <c r="A21" s="563"/>
      <c r="B21" s="563"/>
      <c r="C21" s="564"/>
      <c r="D21" s="564"/>
      <c r="E21" s="564"/>
      <c r="F21" s="564"/>
      <c r="G21" s="564"/>
      <c r="H21" s="564"/>
      <c r="I21" s="564"/>
      <c r="J21" s="564"/>
      <c r="K21" s="564"/>
      <c r="L21" s="564"/>
      <c r="M21" s="564"/>
      <c r="N21" s="564"/>
      <c r="O21" s="564"/>
      <c r="P21" s="564"/>
      <c r="Q21" s="564"/>
      <c r="R21" s="564"/>
    </row>
    <row r="22" spans="1:18" ht="15.75">
      <c r="A22" s="563"/>
      <c r="B22" s="563"/>
      <c r="C22" s="564"/>
      <c r="D22" s="564"/>
      <c r="E22" s="564"/>
      <c r="F22" s="564"/>
      <c r="G22" s="564"/>
      <c r="H22" s="564"/>
      <c r="I22" s="564"/>
      <c r="J22" s="564"/>
      <c r="K22" s="564"/>
      <c r="L22" s="564"/>
      <c r="M22" s="564"/>
      <c r="N22" s="564"/>
      <c r="O22" s="564"/>
      <c r="P22" s="564"/>
      <c r="Q22" s="564"/>
      <c r="R22" s="564"/>
    </row>
  </sheetData>
  <sheetProtection/>
  <mergeCells count="24">
    <mergeCell ref="A7:B8"/>
    <mergeCell ref="C7:E7"/>
    <mergeCell ref="F7:G7"/>
    <mergeCell ref="A10:B11"/>
    <mergeCell ref="A4:B6"/>
    <mergeCell ref="Y5:AB5"/>
    <mergeCell ref="F4:G6"/>
    <mergeCell ref="A15:B17"/>
    <mergeCell ref="C15:E17"/>
    <mergeCell ref="F15:G15"/>
    <mergeCell ref="F17:H17"/>
    <mergeCell ref="F16:G16"/>
    <mergeCell ref="H4:H6"/>
    <mergeCell ref="C10:E10"/>
    <mergeCell ref="F10:G10"/>
    <mergeCell ref="C11:H11"/>
    <mergeCell ref="A1:AB1"/>
    <mergeCell ref="A3:AB3"/>
    <mergeCell ref="I4:AB4"/>
    <mergeCell ref="Q5:T5"/>
    <mergeCell ref="U5:X5"/>
  </mergeCells>
  <printOptions horizontalCentered="1"/>
  <pageMargins left="0.15748031496062992" right="0.15748031496062992" top="0.3937007874015748" bottom="0.3937007874015748" header="0.5118110236220472" footer="0.5118110236220472"/>
  <pageSetup horizontalDpi="300" verticalDpi="300" orientation="landscape" paperSize="9" scale="70" r:id="rId1"/>
  <headerFooter alignWithMargins="0">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2014-07-24T11:14:58Z</cp:lastPrinted>
  <dcterms:created xsi:type="dcterms:W3CDTF">2000-07-06T05:43:41Z</dcterms:created>
  <dcterms:modified xsi:type="dcterms:W3CDTF">2015-05-21T11:15:54Z</dcterms:modified>
  <cp:category/>
  <cp:version/>
  <cp:contentType/>
  <cp:contentStatus/>
</cp:coreProperties>
</file>